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Zimmerer\INTEGRATE_course\Matls_Module8_nowMod10\"/>
    </mc:Choice>
  </mc:AlternateContent>
  <bookViews>
    <workbookView xWindow="0" yWindow="0" windowWidth="28800" windowHeight="12435"/>
  </bookViews>
  <sheets>
    <sheet name="PotatoLCA_Workshee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37" i="1"/>
  <c r="C36" i="1"/>
  <c r="D34" i="1"/>
  <c r="C33" i="1"/>
  <c r="E33" i="1" s="1"/>
  <c r="E31" i="1"/>
  <c r="E30" i="1"/>
  <c r="E29" i="1"/>
  <c r="E28" i="1"/>
  <c r="C34" i="1"/>
  <c r="E26" i="1"/>
  <c r="E25" i="1"/>
  <c r="E24" i="1"/>
  <c r="E23" i="1"/>
  <c r="E22" i="1"/>
  <c r="C16" i="1"/>
  <c r="C14" i="1"/>
  <c r="E14" i="1" s="1"/>
  <c r="C13" i="1"/>
  <c r="E13" i="1" s="1"/>
  <c r="E11" i="1"/>
  <c r="E10" i="1"/>
  <c r="E9" i="1"/>
  <c r="E8" i="1"/>
  <c r="E6" i="1"/>
  <c r="E5" i="1"/>
  <c r="E4" i="1"/>
  <c r="C18" i="1" l="1"/>
  <c r="E18" i="1" s="1"/>
  <c r="C38" i="1"/>
  <c r="E38" i="1" s="1"/>
  <c r="E34" i="1"/>
  <c r="E27" i="1"/>
  <c r="C37" i="1"/>
  <c r="E37" i="1" s="1"/>
  <c r="C17" i="1"/>
  <c r="E17" i="1" s="1"/>
</calcChain>
</file>

<file path=xl/sharedStrings.xml><?xml version="1.0" encoding="utf-8"?>
<sst xmlns="http://schemas.openxmlformats.org/spreadsheetml/2006/main" count="85" uniqueCount="76">
  <si>
    <t>description</t>
  </si>
  <si>
    <t>energy per hectare (gallons gasoline equivalent/Ha)</t>
  </si>
  <si>
    <t>yield per hectare, kg</t>
  </si>
  <si>
    <t>energy per  kg potato produced, (gallons gasoline equivalent/kg potato)</t>
  </si>
  <si>
    <t>System 1: traditional Andean potatoes for home consumption and local markets</t>
  </si>
  <si>
    <t>A1. Tillage</t>
  </si>
  <si>
    <t xml:space="preserve">use table value for smallholder tillage </t>
  </si>
  <si>
    <t>A2. Hand operations (hilling up, harvest)</t>
  </si>
  <si>
    <t>hilling up and harvesting potatoes</t>
  </si>
  <si>
    <t>A3. Manure</t>
  </si>
  <si>
    <t>Manure output of cattle already accounted for, as a by product of keeping livestock for other purposes (wool, traction, meat)</t>
  </si>
  <si>
    <t>A4. Irrigation</t>
  </si>
  <si>
    <t>Irrigation is sometimes used in the dry season, but most are gravity-fed systems that require no fuel or electricity input to run.</t>
  </si>
  <si>
    <t>A5. Nitrogen Fertilizer</t>
  </si>
  <si>
    <r>
      <t>small amounts of fertilizers are used when these can be afforded.  Use 10 kg ha</t>
    </r>
    <r>
      <rPr>
        <b/>
        <vertAlign val="superscript"/>
        <sz val="11"/>
        <color theme="1"/>
        <rFont val="Calibri"/>
        <family val="2"/>
        <scheme val="minor"/>
      </rPr>
      <t xml:space="preserve">-1 </t>
    </r>
    <r>
      <rPr>
        <b/>
        <sz val="11"/>
        <color theme="1"/>
        <rFont val="Calibri"/>
        <family val="2"/>
        <scheme val="minor"/>
      </rPr>
      <t xml:space="preserve"> fertilizer for N </t>
    </r>
  </si>
  <si>
    <t>A6. Phosphorus fertilizer</t>
  </si>
  <si>
    <r>
      <t>small amounts of fertilizers are used when these can be afforded.  Use 10 kg ha</t>
    </r>
    <r>
      <rPr>
        <b/>
        <vertAlign val="superscript"/>
        <sz val="11"/>
        <color theme="1"/>
        <rFont val="Calibri"/>
        <family val="2"/>
        <scheme val="minor"/>
      </rPr>
      <t xml:space="preserve">-1 </t>
    </r>
    <r>
      <rPr>
        <b/>
        <sz val="11"/>
        <color theme="1"/>
        <rFont val="Calibri"/>
        <family val="2"/>
        <scheme val="minor"/>
      </rPr>
      <t xml:space="preserve"> fertilizer for P </t>
    </r>
  </si>
  <si>
    <t>A7. Potassium fertilizer</t>
  </si>
  <si>
    <t>very rarely used by smallholders,  set to zero</t>
  </si>
  <si>
    <t>A8. Seed</t>
  </si>
  <si>
    <t>energy used to produce seed for 1 Ha</t>
  </si>
  <si>
    <t>A9. Fungicide</t>
  </si>
  <si>
    <t xml:space="preserve"> Commonly used for late blight disease of potatoes, even by many smallholders</t>
  </si>
  <si>
    <t>LCA Total Results by category</t>
  </si>
  <si>
    <t>A10. Sum all production activities</t>
  </si>
  <si>
    <t>Total production energy per 1000 kg potatoes (gallons gasoline)</t>
  </si>
  <si>
    <t>A11. Sum of production activities that used fossil fuel energy</t>
  </si>
  <si>
    <t>Include only mechanized tillage, N and P fertilizer, fungicide</t>
  </si>
  <si>
    <t>Total FOSSIL production energy per 1000 kg potatoes (gallons gasoline)</t>
  </si>
  <si>
    <t>A12. Transport distance</t>
  </si>
  <si>
    <t>Use 100 km as an average estimate.</t>
  </si>
  <si>
    <t>A13. Transport energy</t>
  </si>
  <si>
    <t>half the crop is transported to market by truck (100 km)</t>
  </si>
  <si>
    <t>A14. Sum of production and transport</t>
  </si>
  <si>
    <t>Total per metric ton energy input, gallons/ metric ton</t>
  </si>
  <si>
    <t>Total production energy per kg (gallons gasoline) including transport</t>
  </si>
  <si>
    <t>A15. Sum of production + transport activities that used fossil fuel energy</t>
  </si>
  <si>
    <t>Total per metric ton fossil energy input, gallons/ metric ton</t>
  </si>
  <si>
    <t>Total FOSSIL production energy per kg (gallons gasoline)  including transport</t>
  </si>
  <si>
    <t>energy per hectare [gallons gasoline/Ha equivalent]</t>
  </si>
  <si>
    <t>energy per  kg potato produced, gallons gasoline equivalent/kg potato</t>
  </si>
  <si>
    <t>System 2: potatoes in Northeast United States OR Colorado, USA, for fresh consumption and potato chip production</t>
  </si>
  <si>
    <t>B1. Tillage</t>
  </si>
  <si>
    <t xml:space="preserve">use table value for industrial tillage </t>
  </si>
  <si>
    <t>B2. Hand operations (hilling up, harvest)</t>
  </si>
  <si>
    <t>Machinery operation and sporadic field tasks</t>
  </si>
  <si>
    <t>B3. Manure</t>
  </si>
  <si>
    <t>For simplicity, assume manure not used - cover crops or rotation crops are used to supply organic matter to soil.</t>
  </si>
  <si>
    <t>B4. Irrigation Energy (only for Colorado)</t>
  </si>
  <si>
    <t>Enter zero for Northeast production and table value for Colorado production with irrigation</t>
  </si>
  <si>
    <t>B5. Nitrogen Fertilizer</t>
  </si>
  <si>
    <t>Fertilizer-intensive production, use 180 kg N/ha</t>
  </si>
  <si>
    <t>B6. Phosphorus fertilizer</t>
  </si>
  <si>
    <t>Fertilizer-intensive production, use 120 kg P/ha</t>
  </si>
  <si>
    <t>B7. Potassium fertilizer</t>
  </si>
  <si>
    <t>Fertilizer-intensive production, use 200 kg P/ha</t>
  </si>
  <si>
    <t>B8. Seed</t>
  </si>
  <si>
    <t>B9. Insecticide</t>
  </si>
  <si>
    <t>Used to combat yield losses from insect pests</t>
  </si>
  <si>
    <t>B10. Herbicide</t>
  </si>
  <si>
    <t>Used to limit weed growth and vine-kill potatoes before harvest</t>
  </si>
  <si>
    <t>B11. Fungicide</t>
  </si>
  <si>
    <t xml:space="preserve"> Commonly used for late blight disease of potatoes</t>
  </si>
  <si>
    <t>B12. Sum all production activities</t>
  </si>
  <si>
    <t>Total production energy per kg (gallons gasoline)</t>
  </si>
  <si>
    <t>B13. Sum of production activities that used fossil fuel energy</t>
  </si>
  <si>
    <t>Include only mechanized tillage, N and P fertilizer, pesticides and herbicides.</t>
  </si>
  <si>
    <t>Total FOSSIL prodution energy per kg (gallons gasoline)</t>
  </si>
  <si>
    <t>B14. Transport distance</t>
  </si>
  <si>
    <t>Use 200 km for northeast production and 700 km for Colorado production,  as an average estimate.</t>
  </si>
  <si>
    <t>B15. transport</t>
  </si>
  <si>
    <t>All of crop is transported to processing or wholesale facility (Use distance selected above)</t>
  </si>
  <si>
    <t>B16. Sum of production and transport</t>
  </si>
  <si>
    <t>Total production energy per kg (gallons gasoline)  including transport</t>
  </si>
  <si>
    <t>B17. Sum of production + transport activities that used fossil fuel energy</t>
  </si>
  <si>
    <r>
      <rPr>
        <b/>
        <sz val="16"/>
        <color theme="1"/>
        <rFont val="Arial"/>
        <family val="2"/>
      </rPr>
      <t>Module 10.2, Future of Food course:</t>
    </r>
    <r>
      <rPr>
        <sz val="16"/>
        <color theme="1"/>
        <rFont val="Arial"/>
        <family val="2"/>
      </rPr>
      <t xml:space="preserve"> example worksheet for energy LCA activity:  You will fill out/ calculate the energy inputs to potato production in two systems  The first is a traditional Andean system of potato production for home consumption and local markets.  The second is an industrial production system for potato chips in North America.  To fill out the tables refer to the instructions in the online text that refer to the lines A1 through A15 and B1 through B17.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</si>
</sst>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6"/>
      <color theme="1"/>
      <name val="Arial"/>
      <family val="2"/>
    </font>
    <font>
      <b/>
      <sz val="16"/>
      <color theme="1"/>
      <name val="Arial"/>
      <family val="2"/>
    </font>
    <font>
      <b/>
      <sz val="18"/>
      <color theme="1"/>
      <name val="Arial"/>
      <family val="2"/>
    </font>
    <font>
      <b/>
      <sz val="14"/>
      <color theme="1"/>
      <name val="Arial"/>
      <family val="2"/>
    </font>
    <font>
      <b/>
      <sz val="22"/>
      <color theme="1"/>
      <name val="Calibri"/>
      <family val="2"/>
      <scheme val="minor"/>
    </font>
    <font>
      <b/>
      <sz val="16"/>
      <color theme="1"/>
      <name val="Calibri"/>
      <family val="2"/>
      <scheme val="minor"/>
    </font>
    <font>
      <sz val="18"/>
      <color theme="1"/>
      <name val="Arial"/>
      <family val="2"/>
    </font>
    <font>
      <b/>
      <sz val="14"/>
      <color theme="1"/>
      <name val="Calibri"/>
      <family val="2"/>
      <scheme val="minor"/>
    </font>
    <font>
      <b/>
      <vertAlign val="superscript"/>
      <sz val="11"/>
      <color theme="1"/>
      <name val="Calibri"/>
      <family val="2"/>
      <scheme val="minor"/>
    </font>
    <font>
      <b/>
      <sz val="20"/>
      <color theme="1"/>
      <name val="Calibri"/>
      <family val="2"/>
      <scheme val="minor"/>
    </font>
    <font>
      <b/>
      <sz val="24"/>
      <color theme="1"/>
      <name val="Calibri"/>
      <family val="2"/>
      <scheme val="minor"/>
    </font>
    <font>
      <sz val="16"/>
      <color theme="1"/>
      <name val="Calibri"/>
      <family val="2"/>
      <scheme val="minor"/>
    </font>
    <font>
      <sz val="22"/>
      <color theme="1"/>
      <name val="Calibri"/>
      <family val="2"/>
      <scheme val="minor"/>
    </font>
    <font>
      <b/>
      <sz val="12"/>
      <color theme="1"/>
      <name val="Calibri"/>
      <family val="2"/>
      <scheme val="minor"/>
    </font>
    <font>
      <b/>
      <sz val="12"/>
      <color theme="1"/>
      <name val="Arial"/>
      <family val="2"/>
    </font>
    <font>
      <sz val="12"/>
      <color theme="1"/>
      <name val="Arial"/>
      <family val="2"/>
    </font>
    <font>
      <b/>
      <sz val="11"/>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2" xfId="0" applyBorder="1"/>
    <xf numFmtId="0" fontId="4" fillId="0" borderId="2" xfId="0" applyFont="1" applyBorder="1"/>
    <xf numFmtId="0" fontId="4" fillId="0" borderId="2" xfId="0" applyFont="1" applyBorder="1" applyAlignment="1">
      <alignment wrapText="1"/>
    </xf>
    <xf numFmtId="0" fontId="5" fillId="0" borderId="2" xfId="0" applyFont="1" applyBorder="1" applyAlignment="1">
      <alignment wrapText="1"/>
    </xf>
    <xf numFmtId="0" fontId="0" fillId="0" borderId="1" xfId="0" applyBorder="1"/>
    <xf numFmtId="0" fontId="6" fillId="0" borderId="1" xfId="0" applyFont="1" applyBorder="1"/>
    <xf numFmtId="0" fontId="7" fillId="0" borderId="0" xfId="0" applyFont="1" applyAlignment="1">
      <alignment vertical="top" wrapText="1"/>
    </xf>
    <xf numFmtId="0" fontId="1" fillId="0" borderId="0" xfId="0" applyFont="1" applyAlignment="1">
      <alignment wrapText="1"/>
    </xf>
    <xf numFmtId="0" fontId="8" fillId="0" borderId="3" xfId="0" applyFont="1" applyBorder="1" applyAlignment="1">
      <alignment horizontal="center" vertical="center"/>
    </xf>
    <xf numFmtId="0" fontId="0" fillId="2" borderId="0" xfId="0" applyFill="1"/>
    <xf numFmtId="0" fontId="9" fillId="3" borderId="0" xfId="0" applyFont="1" applyFill="1" applyAlignment="1">
      <alignment horizontal="center" vertical="center"/>
    </xf>
    <xf numFmtId="0" fontId="0" fillId="2" borderId="0" xfId="0" applyFill="1" applyBorder="1" applyAlignment="1">
      <alignment wrapText="1"/>
    </xf>
    <xf numFmtId="0" fontId="8" fillId="0" borderId="3" xfId="0" applyFont="1" applyFill="1" applyBorder="1" applyAlignment="1">
      <alignment horizontal="center" vertical="center"/>
    </xf>
    <xf numFmtId="0" fontId="7" fillId="0" borderId="0" xfId="0" applyFont="1" applyBorder="1" applyAlignment="1">
      <alignment wrapText="1"/>
    </xf>
    <xf numFmtId="0" fontId="11" fillId="0" borderId="1" xfId="0" applyFont="1" applyBorder="1"/>
    <xf numFmtId="0" fontId="1" fillId="0" borderId="0" xfId="0" applyFont="1"/>
    <xf numFmtId="0" fontId="8" fillId="2" borderId="3" xfId="0" applyFont="1" applyFill="1" applyBorder="1" applyAlignment="1">
      <alignment horizontal="center" vertical="center"/>
    </xf>
    <xf numFmtId="0" fontId="12" fillId="0" borderId="3" xfId="0" applyFont="1" applyBorder="1" applyAlignment="1">
      <alignment horizontal="center"/>
    </xf>
    <xf numFmtId="164" fontId="6" fillId="2" borderId="0" xfId="0" applyNumberFormat="1" applyFont="1" applyFill="1" applyAlignment="1">
      <alignment horizontal="center" vertical="center"/>
    </xf>
    <xf numFmtId="0" fontId="13" fillId="3" borderId="0" xfId="0" applyFont="1" applyFill="1" applyAlignment="1">
      <alignment horizontal="center"/>
    </xf>
    <xf numFmtId="0" fontId="6" fillId="2" borderId="0" xfId="0" applyFont="1" applyFill="1" applyAlignment="1">
      <alignment horizontal="center" vertical="center"/>
    </xf>
    <xf numFmtId="0" fontId="14" fillId="2" borderId="0" xfId="0" applyFont="1" applyFill="1" applyAlignment="1">
      <alignment horizontal="center" vertical="center"/>
    </xf>
    <xf numFmtId="0" fontId="5" fillId="4" borderId="0" xfId="0" applyFont="1" applyFill="1" applyAlignment="1">
      <alignment horizontal="left" wrapText="1"/>
    </xf>
    <xf numFmtId="0" fontId="15" fillId="0" borderId="0" xfId="0" applyFont="1" applyAlignment="1">
      <alignment wrapText="1"/>
    </xf>
    <xf numFmtId="0" fontId="9" fillId="3" borderId="0" xfId="0" applyFont="1" applyFill="1" applyAlignment="1">
      <alignment wrapText="1"/>
    </xf>
    <xf numFmtId="0" fontId="14" fillId="0" borderId="0" xfId="0" applyFont="1" applyFill="1" applyAlignment="1">
      <alignment horizontal="center" vertical="center"/>
    </xf>
    <xf numFmtId="0" fontId="5" fillId="0" borderId="0" xfId="0" applyFont="1" applyFill="1" applyAlignment="1">
      <alignment wrapText="1"/>
    </xf>
    <xf numFmtId="0" fontId="13" fillId="3" borderId="0" xfId="0" applyFont="1" applyFill="1" applyBorder="1" applyAlignment="1">
      <alignment horizontal="center"/>
    </xf>
    <xf numFmtId="0" fontId="15" fillId="0" borderId="0" xfId="0" applyFont="1" applyBorder="1" applyAlignment="1">
      <alignment wrapText="1"/>
    </xf>
    <xf numFmtId="0" fontId="6" fillId="2" borderId="0" xfId="0" applyFont="1" applyFill="1" applyBorder="1" applyAlignment="1">
      <alignment horizontal="center" vertical="center"/>
    </xf>
    <xf numFmtId="0" fontId="16" fillId="0" borderId="0" xfId="0" applyFont="1" applyAlignment="1">
      <alignment wrapText="1"/>
    </xf>
    <xf numFmtId="0" fontId="8" fillId="0" borderId="3" xfId="0" applyFont="1" applyBorder="1" applyAlignment="1">
      <alignment horizontal="center"/>
    </xf>
    <xf numFmtId="0" fontId="0" fillId="5" borderId="0" xfId="0" applyFill="1"/>
    <xf numFmtId="164" fontId="9" fillId="3" borderId="0" xfId="0" applyNumberFormat="1" applyFont="1" applyFill="1" applyAlignment="1">
      <alignment horizontal="center" vertical="center"/>
    </xf>
    <xf numFmtId="0" fontId="0" fillId="5" borderId="0" xfId="0" applyFill="1" applyBorder="1" applyAlignment="1">
      <alignment wrapText="1"/>
    </xf>
    <xf numFmtId="0" fontId="8" fillId="0" borderId="3" xfId="0" applyFont="1" applyFill="1" applyBorder="1" applyAlignment="1">
      <alignment horizontal="center"/>
    </xf>
    <xf numFmtId="0" fontId="9" fillId="5" borderId="0" xfId="0" applyFont="1" applyFill="1" applyBorder="1" applyAlignment="1">
      <alignment wrapText="1"/>
    </xf>
    <xf numFmtId="0" fontId="17" fillId="0" borderId="0" xfId="0" applyFont="1"/>
    <xf numFmtId="0" fontId="8" fillId="2" borderId="3" xfId="0" applyFont="1" applyFill="1" applyBorder="1" applyAlignment="1">
      <alignment horizontal="center"/>
    </xf>
    <xf numFmtId="0" fontId="6" fillId="0" borderId="3" xfId="0" applyFont="1" applyBorder="1" applyAlignment="1">
      <alignment horizontal="center"/>
    </xf>
    <xf numFmtId="0" fontId="18" fillId="4" borderId="0" xfId="0" applyFont="1" applyFill="1" applyAlignment="1">
      <alignment horizontal="left" wrapText="1"/>
    </xf>
    <xf numFmtId="0" fontId="7" fillId="0" borderId="1" xfId="0" applyFont="1" applyBorder="1" applyAlignment="1">
      <alignment vertical="top" wrapText="1"/>
    </xf>
    <xf numFmtId="0" fontId="16" fillId="0" borderId="1" xfId="0" applyFont="1" applyBorder="1" applyAlignment="1">
      <alignment wrapText="1"/>
    </xf>
    <xf numFmtId="0" fontId="13" fillId="3" borderId="1" xfId="0" applyFont="1" applyFill="1" applyBorder="1" applyAlignment="1">
      <alignment horizontal="center"/>
    </xf>
    <xf numFmtId="164" fontId="6" fillId="2" borderId="1" xfId="0" applyNumberFormat="1" applyFont="1" applyFill="1" applyBorder="1" applyAlignment="1">
      <alignment horizontal="center" vertical="center"/>
    </xf>
    <xf numFmtId="0" fontId="6" fillId="0" borderId="0" xfId="0" applyFont="1" applyBorder="1" applyAlignment="1">
      <alignment horizontal="left"/>
    </xf>
    <xf numFmtId="0" fontId="2" fillId="0" borderId="1" xfId="0" applyFont="1" applyBorder="1" applyAlignment="1">
      <alignment horizontal="left" vertical="top" wrapText="1"/>
    </xf>
    <xf numFmtId="0" fontId="5" fillId="4"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68" zoomScaleNormal="68" workbookViewId="0">
      <selection sqref="A1:H1"/>
    </sheetView>
  </sheetViews>
  <sheetFormatPr defaultRowHeight="15" x14ac:dyDescent="0.25"/>
  <cols>
    <col min="1" max="1" width="36.28515625" customWidth="1"/>
    <col min="2" max="2" width="34.28515625" customWidth="1"/>
    <col min="3" max="3" width="33.42578125" customWidth="1"/>
    <col min="4" max="4" width="16.85546875" customWidth="1"/>
    <col min="5" max="5" width="31.42578125" customWidth="1"/>
    <col min="7" max="7" width="12.42578125" customWidth="1"/>
    <col min="8" max="8" width="20.7109375" customWidth="1"/>
    <col min="9" max="9" width="22" customWidth="1"/>
  </cols>
  <sheetData>
    <row r="1" spans="1:8" ht="102.75" customHeight="1" x14ac:dyDescent="0.25">
      <c r="A1" s="47" t="s">
        <v>75</v>
      </c>
      <c r="B1" s="47"/>
      <c r="C1" s="47"/>
      <c r="D1" s="47"/>
      <c r="E1" s="47"/>
      <c r="F1" s="47"/>
      <c r="G1" s="47"/>
      <c r="H1" s="47"/>
    </row>
    <row r="2" spans="1:8" ht="73.5" x14ac:dyDescent="0.35">
      <c r="A2" s="1"/>
      <c r="B2" s="2" t="s">
        <v>0</v>
      </c>
      <c r="C2" s="3" t="s">
        <v>1</v>
      </c>
      <c r="D2" s="3" t="s">
        <v>2</v>
      </c>
      <c r="E2" s="4" t="s">
        <v>3</v>
      </c>
      <c r="F2" s="5"/>
      <c r="G2" s="5"/>
      <c r="H2" s="5"/>
    </row>
    <row r="3" spans="1:8" ht="35.25" customHeight="1" x14ac:dyDescent="0.45">
      <c r="A3" s="6" t="s">
        <v>4</v>
      </c>
      <c r="B3" s="1"/>
      <c r="C3" s="5"/>
      <c r="D3" s="5"/>
      <c r="E3" s="5"/>
      <c r="F3" s="5"/>
      <c r="G3" s="5"/>
      <c r="H3" s="5"/>
    </row>
    <row r="4" spans="1:8" ht="39" customHeight="1" x14ac:dyDescent="0.25">
      <c r="A4" s="7" t="s">
        <v>5</v>
      </c>
      <c r="B4" s="8" t="s">
        <v>6</v>
      </c>
      <c r="C4" s="9"/>
      <c r="D4" s="10"/>
      <c r="E4" s="11">
        <f>C4/D$13*1000</f>
        <v>0</v>
      </c>
      <c r="F4" s="10"/>
      <c r="G4" s="10"/>
      <c r="H4" s="10"/>
    </row>
    <row r="5" spans="1:8" ht="42" x14ac:dyDescent="0.25">
      <c r="A5" s="7" t="s">
        <v>7</v>
      </c>
      <c r="B5" s="8" t="s">
        <v>8</v>
      </c>
      <c r="C5" s="9"/>
      <c r="D5" s="10"/>
      <c r="E5" s="11">
        <f t="shared" ref="E5:E11" si="0">C5/D$13*1000</f>
        <v>0</v>
      </c>
      <c r="F5" s="10"/>
      <c r="G5" s="10"/>
      <c r="H5" s="10"/>
    </row>
    <row r="6" spans="1:8" ht="92.25" customHeight="1" x14ac:dyDescent="0.25">
      <c r="A6" s="7" t="s">
        <v>9</v>
      </c>
      <c r="B6" s="8" t="s">
        <v>10</v>
      </c>
      <c r="C6" s="9"/>
      <c r="D6" s="10"/>
      <c r="E6" s="11">
        <f t="shared" si="0"/>
        <v>0</v>
      </c>
      <c r="F6" s="10"/>
      <c r="G6" s="10"/>
      <c r="H6" s="10"/>
    </row>
    <row r="7" spans="1:8" ht="81.75" customHeight="1" x14ac:dyDescent="0.25">
      <c r="A7" s="7" t="s">
        <v>11</v>
      </c>
      <c r="B7" s="8" t="s">
        <v>12</v>
      </c>
      <c r="C7" s="9"/>
      <c r="D7" s="10"/>
      <c r="E7" s="11"/>
      <c r="F7" s="10"/>
      <c r="G7" s="10"/>
      <c r="H7" s="10"/>
    </row>
    <row r="8" spans="1:8" ht="70.5" customHeight="1" x14ac:dyDescent="0.25">
      <c r="A8" s="7" t="s">
        <v>13</v>
      </c>
      <c r="B8" s="8" t="s">
        <v>14</v>
      </c>
      <c r="C8" s="9"/>
      <c r="D8" s="10"/>
      <c r="E8" s="11">
        <f t="shared" si="0"/>
        <v>0</v>
      </c>
      <c r="F8" s="10"/>
      <c r="G8" s="10"/>
      <c r="H8" s="10"/>
    </row>
    <row r="9" spans="1:8" ht="72" customHeight="1" x14ac:dyDescent="0.25">
      <c r="A9" s="7" t="s">
        <v>15</v>
      </c>
      <c r="B9" s="8" t="s">
        <v>16</v>
      </c>
      <c r="C9" s="9"/>
      <c r="D9" s="12"/>
      <c r="E9" s="11">
        <f t="shared" si="0"/>
        <v>0</v>
      </c>
      <c r="F9" s="10"/>
      <c r="G9" s="10"/>
      <c r="H9" s="10"/>
    </row>
    <row r="10" spans="1:8" ht="38.25" customHeight="1" x14ac:dyDescent="0.25">
      <c r="A10" s="7" t="s">
        <v>17</v>
      </c>
      <c r="B10" s="8" t="s">
        <v>18</v>
      </c>
      <c r="C10" s="13"/>
      <c r="D10" s="12"/>
      <c r="E10" s="11">
        <f t="shared" si="0"/>
        <v>0</v>
      </c>
      <c r="F10" s="10"/>
      <c r="G10" s="10"/>
      <c r="H10" s="10"/>
    </row>
    <row r="11" spans="1:8" ht="43.5" customHeight="1" x14ac:dyDescent="0.25">
      <c r="A11" s="7" t="s">
        <v>19</v>
      </c>
      <c r="B11" s="8" t="s">
        <v>20</v>
      </c>
      <c r="C11" s="13"/>
      <c r="D11" s="12"/>
      <c r="E11" s="11">
        <f t="shared" si="0"/>
        <v>0</v>
      </c>
      <c r="F11" s="10"/>
      <c r="G11" s="10"/>
      <c r="H11" s="10"/>
    </row>
    <row r="12" spans="1:8" ht="71.25" customHeight="1" x14ac:dyDescent="0.4">
      <c r="A12" s="7" t="s">
        <v>21</v>
      </c>
      <c r="B12" s="8" t="s">
        <v>22</v>
      </c>
      <c r="C12" s="13"/>
      <c r="D12" s="14" t="s">
        <v>2</v>
      </c>
      <c r="E12" s="15" t="s">
        <v>23</v>
      </c>
      <c r="F12" s="5"/>
      <c r="G12" s="5"/>
      <c r="H12" s="5"/>
    </row>
    <row r="13" spans="1:8" ht="66.75" customHeight="1" x14ac:dyDescent="0.5">
      <c r="A13" s="7" t="s">
        <v>24</v>
      </c>
      <c r="B13" s="16"/>
      <c r="C13" s="17">
        <f>SUM(C4:C12)</f>
        <v>0</v>
      </c>
      <c r="D13" s="18">
        <v>10000</v>
      </c>
      <c r="E13" s="19">
        <f>C13/(D13)*1000</f>
        <v>0</v>
      </c>
      <c r="F13" s="48" t="s">
        <v>25</v>
      </c>
      <c r="G13" s="48"/>
      <c r="H13" s="48"/>
    </row>
    <row r="14" spans="1:8" ht="67.5" customHeight="1" x14ac:dyDescent="0.35">
      <c r="A14" s="7" t="s">
        <v>26</v>
      </c>
      <c r="B14" s="8" t="s">
        <v>27</v>
      </c>
      <c r="C14" s="9">
        <f>C12+C9+C8</f>
        <v>0</v>
      </c>
      <c r="D14" s="20">
        <v>10000</v>
      </c>
      <c r="E14" s="21">
        <f>C14/D14*1000</f>
        <v>0</v>
      </c>
      <c r="F14" s="48" t="s">
        <v>28</v>
      </c>
      <c r="G14" s="48"/>
      <c r="H14" s="48"/>
    </row>
    <row r="15" spans="1:8" ht="60" customHeight="1" x14ac:dyDescent="0.35">
      <c r="A15" s="7" t="s">
        <v>29</v>
      </c>
      <c r="B15" s="8" t="s">
        <v>30</v>
      </c>
      <c r="C15" s="9"/>
      <c r="D15" s="20"/>
      <c r="E15" s="22"/>
      <c r="F15" s="23"/>
      <c r="G15" s="23"/>
      <c r="H15" s="23"/>
    </row>
    <row r="16" spans="1:8" ht="45" customHeight="1" x14ac:dyDescent="0.3">
      <c r="A16" s="7" t="s">
        <v>31</v>
      </c>
      <c r="B16" s="24" t="s">
        <v>32</v>
      </c>
      <c r="C16" s="9">
        <f>(0.5*D13/10000)*C15*1.6/4</f>
        <v>0</v>
      </c>
      <c r="D16" s="25"/>
      <c r="E16" s="26"/>
      <c r="F16" s="27"/>
      <c r="G16" s="27"/>
      <c r="H16" s="27"/>
    </row>
    <row r="17" spans="1:9" ht="67.5" customHeight="1" x14ac:dyDescent="0.35">
      <c r="A17" s="7" t="s">
        <v>33</v>
      </c>
      <c r="B17" s="24" t="s">
        <v>34</v>
      </c>
      <c r="C17" s="17">
        <f>C13+C16</f>
        <v>0</v>
      </c>
      <c r="D17" s="28">
        <v>10000</v>
      </c>
      <c r="E17" s="19">
        <f>C17/D17*1000</f>
        <v>0</v>
      </c>
      <c r="F17" s="48" t="s">
        <v>35</v>
      </c>
      <c r="G17" s="48"/>
      <c r="H17" s="48"/>
    </row>
    <row r="18" spans="1:9" ht="77.25" customHeight="1" x14ac:dyDescent="0.35">
      <c r="A18" s="7" t="s">
        <v>36</v>
      </c>
      <c r="B18" s="29" t="s">
        <v>37</v>
      </c>
      <c r="C18" s="17">
        <f>C14+C16</f>
        <v>0</v>
      </c>
      <c r="D18" s="20">
        <v>10000</v>
      </c>
      <c r="E18" s="30">
        <f>C18/D18*1000</f>
        <v>0</v>
      </c>
      <c r="F18" s="48" t="s">
        <v>38</v>
      </c>
      <c r="G18" s="48"/>
      <c r="H18" s="48"/>
    </row>
    <row r="19" spans="1:9" ht="36.75" customHeight="1" x14ac:dyDescent="0.25"/>
    <row r="20" spans="1:9" ht="93" x14ac:dyDescent="0.35">
      <c r="A20" s="1"/>
      <c r="B20" s="2" t="s">
        <v>0</v>
      </c>
      <c r="C20" s="3" t="s">
        <v>39</v>
      </c>
      <c r="D20" s="3" t="s">
        <v>2</v>
      </c>
      <c r="E20" s="4" t="s">
        <v>40</v>
      </c>
      <c r="F20" s="5"/>
      <c r="G20" s="5"/>
      <c r="H20" s="5"/>
    </row>
    <row r="21" spans="1:9" ht="28.5" x14ac:dyDescent="0.45">
      <c r="A21" s="46" t="s">
        <v>41</v>
      </c>
      <c r="B21" s="46"/>
      <c r="C21" s="46"/>
      <c r="D21" s="46"/>
      <c r="E21" s="46"/>
      <c r="F21" s="46"/>
      <c r="G21" s="46"/>
      <c r="H21" s="46"/>
      <c r="I21" s="46"/>
    </row>
    <row r="22" spans="1:9" ht="56.25" customHeight="1" x14ac:dyDescent="0.35">
      <c r="A22" s="7" t="s">
        <v>42</v>
      </c>
      <c r="B22" s="31" t="s">
        <v>43</v>
      </c>
      <c r="C22" s="32"/>
      <c r="D22" s="33"/>
      <c r="E22" s="34">
        <f>C22/D$33*1000</f>
        <v>0</v>
      </c>
      <c r="F22" s="33"/>
      <c r="G22" s="33"/>
      <c r="H22" s="33"/>
    </row>
    <row r="23" spans="1:9" ht="56.25" customHeight="1" x14ac:dyDescent="0.35">
      <c r="A23" s="7" t="s">
        <v>44</v>
      </c>
      <c r="B23" s="31" t="s">
        <v>45</v>
      </c>
      <c r="C23" s="32"/>
      <c r="D23" s="33"/>
      <c r="E23" s="34">
        <f t="shared" ref="E23:E31" si="1">C23/D$33*1000</f>
        <v>0</v>
      </c>
      <c r="F23" s="33"/>
      <c r="G23" s="33"/>
      <c r="H23" s="33"/>
    </row>
    <row r="24" spans="1:9" ht="66" customHeight="1" x14ac:dyDescent="0.35">
      <c r="A24" s="7" t="s">
        <v>46</v>
      </c>
      <c r="B24" s="31" t="s">
        <v>47</v>
      </c>
      <c r="C24" s="32">
        <v>0</v>
      </c>
      <c r="D24" s="33"/>
      <c r="E24" s="34">
        <f t="shared" si="1"/>
        <v>0</v>
      </c>
      <c r="F24" s="33"/>
      <c r="G24" s="33"/>
      <c r="H24" s="33"/>
    </row>
    <row r="25" spans="1:9" ht="75" customHeight="1" x14ac:dyDescent="0.35">
      <c r="A25" s="7" t="s">
        <v>48</v>
      </c>
      <c r="B25" s="31" t="s">
        <v>49</v>
      </c>
      <c r="C25" s="32">
        <v>0</v>
      </c>
      <c r="D25" s="33"/>
      <c r="E25" s="34">
        <f t="shared" si="1"/>
        <v>0</v>
      </c>
      <c r="F25" s="33"/>
      <c r="G25" s="33"/>
      <c r="H25" s="33"/>
    </row>
    <row r="26" spans="1:9" ht="45.75" customHeight="1" x14ac:dyDescent="0.35">
      <c r="A26" s="7" t="s">
        <v>50</v>
      </c>
      <c r="B26" s="31" t="s">
        <v>51</v>
      </c>
      <c r="C26" s="32"/>
      <c r="D26" s="33"/>
      <c r="E26" s="34">
        <f t="shared" si="1"/>
        <v>0</v>
      </c>
      <c r="F26" s="33"/>
      <c r="G26" s="33"/>
      <c r="H26" s="33"/>
    </row>
    <row r="27" spans="1:9" ht="41.25" customHeight="1" x14ac:dyDescent="0.35">
      <c r="A27" s="7" t="s">
        <v>52</v>
      </c>
      <c r="B27" s="31" t="s">
        <v>53</v>
      </c>
      <c r="C27" s="32"/>
      <c r="D27" s="35"/>
      <c r="E27" s="34">
        <f t="shared" si="1"/>
        <v>0</v>
      </c>
      <c r="F27" s="33"/>
      <c r="G27" s="33"/>
      <c r="H27" s="33"/>
    </row>
    <row r="28" spans="1:9" ht="45.75" customHeight="1" x14ac:dyDescent="0.35">
      <c r="A28" s="7" t="s">
        <v>54</v>
      </c>
      <c r="B28" s="31" t="s">
        <v>55</v>
      </c>
      <c r="C28" s="36"/>
      <c r="D28" s="35"/>
      <c r="E28" s="34">
        <f t="shared" si="1"/>
        <v>0</v>
      </c>
      <c r="F28" s="33"/>
      <c r="G28" s="33"/>
      <c r="H28" s="33"/>
    </row>
    <row r="29" spans="1:9" ht="45" customHeight="1" x14ac:dyDescent="0.35">
      <c r="A29" s="7" t="s">
        <v>56</v>
      </c>
      <c r="B29" s="31" t="s">
        <v>20</v>
      </c>
      <c r="C29" s="36"/>
      <c r="D29" s="35"/>
      <c r="E29" s="34">
        <f t="shared" si="1"/>
        <v>0</v>
      </c>
      <c r="F29" s="33"/>
      <c r="G29" s="33"/>
      <c r="H29" s="33"/>
    </row>
    <row r="30" spans="1:9" ht="50.25" customHeight="1" x14ac:dyDescent="0.35">
      <c r="A30" s="7" t="s">
        <v>57</v>
      </c>
      <c r="B30" s="31" t="s">
        <v>58</v>
      </c>
      <c r="C30" s="36"/>
      <c r="D30" s="33"/>
      <c r="E30" s="34">
        <f t="shared" si="1"/>
        <v>0</v>
      </c>
      <c r="F30" s="33"/>
      <c r="G30" s="33"/>
      <c r="H30" s="33"/>
    </row>
    <row r="31" spans="1:9" ht="43.5" customHeight="1" x14ac:dyDescent="0.35">
      <c r="A31" s="7" t="s">
        <v>59</v>
      </c>
      <c r="B31" s="31" t="s">
        <v>60</v>
      </c>
      <c r="C31" s="36"/>
      <c r="D31" s="37"/>
      <c r="E31" s="34">
        <f t="shared" si="1"/>
        <v>0</v>
      </c>
      <c r="F31" s="33"/>
      <c r="G31" s="33"/>
      <c r="H31" s="33"/>
    </row>
    <row r="32" spans="1:9" ht="46.5" customHeight="1" x14ac:dyDescent="0.4">
      <c r="A32" s="7" t="s">
        <v>61</v>
      </c>
      <c r="B32" s="31" t="s">
        <v>62</v>
      </c>
      <c r="C32" s="36"/>
      <c r="D32" s="14" t="s">
        <v>2</v>
      </c>
      <c r="E32" s="15" t="s">
        <v>23</v>
      </c>
      <c r="F32" s="5"/>
      <c r="G32" s="5"/>
      <c r="H32" s="5"/>
    </row>
    <row r="33" spans="1:8" ht="44.25" customHeight="1" x14ac:dyDescent="0.45">
      <c r="A33" s="7" t="s">
        <v>63</v>
      </c>
      <c r="B33" s="38"/>
      <c r="C33" s="39">
        <f>SUM(C22:C32)</f>
        <v>0</v>
      </c>
      <c r="D33" s="40">
        <v>35000</v>
      </c>
      <c r="E33" s="19">
        <f>C33/(D33)*1000</f>
        <v>0</v>
      </c>
      <c r="F33" s="48" t="s">
        <v>64</v>
      </c>
      <c r="G33" s="48"/>
      <c r="H33" s="48"/>
    </row>
    <row r="34" spans="1:8" ht="75" customHeight="1" x14ac:dyDescent="0.35">
      <c r="A34" s="7" t="s">
        <v>65</v>
      </c>
      <c r="B34" s="31" t="s">
        <v>66</v>
      </c>
      <c r="C34" s="32">
        <f>C32+C27+C26+C28+C29+C30+C31+C22+C25</f>
        <v>0</v>
      </c>
      <c r="D34" s="20">
        <f>D33</f>
        <v>35000</v>
      </c>
      <c r="E34" s="19">
        <f>C34/D34*1000</f>
        <v>0</v>
      </c>
      <c r="F34" s="48" t="s">
        <v>67</v>
      </c>
      <c r="G34" s="48"/>
      <c r="H34" s="48"/>
    </row>
    <row r="35" spans="1:8" ht="73.5" customHeight="1" x14ac:dyDescent="0.35">
      <c r="A35" s="7" t="s">
        <v>68</v>
      </c>
      <c r="B35" s="31" t="s">
        <v>69</v>
      </c>
      <c r="C35" s="32"/>
      <c r="D35" s="20"/>
      <c r="E35" s="22"/>
      <c r="F35" s="41"/>
      <c r="G35" s="41"/>
      <c r="H35" s="41"/>
    </row>
    <row r="36" spans="1:8" ht="55.5" customHeight="1" x14ac:dyDescent="0.35">
      <c r="A36" s="7" t="s">
        <v>70</v>
      </c>
      <c r="B36" s="31" t="s">
        <v>71</v>
      </c>
      <c r="C36" s="32">
        <f>(0.5*D33/10000)*C35*1.6/4</f>
        <v>0</v>
      </c>
      <c r="D36" s="25"/>
      <c r="E36" s="26"/>
      <c r="F36" s="48"/>
      <c r="G36" s="48"/>
      <c r="H36" s="48"/>
    </row>
    <row r="37" spans="1:8" ht="59.25" customHeight="1" x14ac:dyDescent="0.35">
      <c r="A37" s="7" t="s">
        <v>72</v>
      </c>
      <c r="B37" s="31" t="s">
        <v>34</v>
      </c>
      <c r="C37" s="39">
        <f>C33+C36</f>
        <v>0</v>
      </c>
      <c r="D37" s="28">
        <f>D33</f>
        <v>35000</v>
      </c>
      <c r="E37" s="19">
        <f>C37/D37*1000</f>
        <v>0</v>
      </c>
      <c r="F37" s="48" t="s">
        <v>73</v>
      </c>
      <c r="G37" s="48"/>
      <c r="H37" s="48"/>
    </row>
    <row r="38" spans="1:8" ht="66.75" customHeight="1" x14ac:dyDescent="0.35">
      <c r="A38" s="42" t="s">
        <v>74</v>
      </c>
      <c r="B38" s="43" t="s">
        <v>37</v>
      </c>
      <c r="C38" s="39">
        <f>C34+C36</f>
        <v>0</v>
      </c>
      <c r="D38" s="44">
        <f>D33</f>
        <v>35000</v>
      </c>
      <c r="E38" s="45">
        <f>C38/D38*1000</f>
        <v>0</v>
      </c>
      <c r="F38" s="48" t="s">
        <v>38</v>
      </c>
      <c r="G38" s="48"/>
      <c r="H38" s="48"/>
    </row>
  </sheetData>
  <mergeCells count="11">
    <mergeCell ref="F33:H33"/>
    <mergeCell ref="F34:H34"/>
    <mergeCell ref="F36:H36"/>
    <mergeCell ref="F37:H37"/>
    <mergeCell ref="F38:H38"/>
    <mergeCell ref="A21:I21"/>
    <mergeCell ref="A1:H1"/>
    <mergeCell ref="F13:H13"/>
    <mergeCell ref="F14:H14"/>
    <mergeCell ref="F17:H17"/>
    <mergeCell ref="F18:H18"/>
  </mergeCells>
  <pageMargins left="0.7" right="0.7" top="0.75" bottom="0.7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PotatoLCA_Worksheet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2016-03-25T14:18:06Z</dcterms:created>
  <dcterms:modified xsi:type="dcterms:W3CDTF">2017-06-09T03:10:33Z</dcterms:modified>
</cp:coreProperties>
</file>