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activeX/activeX3.xml" ContentType="application/vnd.ms-office.activeX+xml"/>
  <Override PartName="/xl/activeX/activeX3.bin" ContentType="application/vnd.ms-office.activeX"/>
  <Override PartName="/xl/drawings/drawing3.xml" ContentType="application/vnd.openxmlformats-officedocument.drawing+xml"/>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workbookProtection workbookPassword="A304" lockStructure="1"/>
  <bookViews>
    <workbookView showHorizontalScroll="0" showVerticalScroll="0" xWindow="360" yWindow="228" windowWidth="20952" windowHeight="9348" firstSheet="2" activeTab="2"/>
  </bookViews>
  <sheets>
    <sheet name="Xl0ader" sheetId="10" state="veryHidden" r:id="rId1"/>
    <sheet name="XLKey Generator" sheetId="9" state="veryHidden" r:id="rId2"/>
    <sheet name="XLSafe" sheetId="8" r:id="rId3"/>
    <sheet name="Answers" sheetId="1" state="veryHidden" r:id="rId4"/>
    <sheet name="Sheet2" sheetId="5" state="veryHidden" r:id="rId5"/>
    <sheet name="Sheet3" sheetId="4" state="veryHidden" r:id="rId6"/>
    <sheet name="KEY" sheetId="7" state="veryHidden" r:id="rId7"/>
  </sheets>
  <functionGroups builtInGroupCount="17"/>
  <calcPr calcId="145621"/>
  <fileRecoveryPr autoRecover="0"/>
</workbook>
</file>

<file path=xl/calcChain.xml><?xml version="1.0" encoding="utf-8"?>
<calcChain xmlns="http://schemas.openxmlformats.org/spreadsheetml/2006/main">
  <c r="AB6" i="10" l="1"/>
  <c r="B4" i="4" l="1"/>
  <c r="B3" i="4"/>
  <c r="B2" i="4"/>
  <c r="AB5" i="10"/>
  <c r="AB4" i="10" l="1"/>
  <c r="AB3" i="10" l="1"/>
  <c r="AB2" i="10" l="1"/>
  <c r="C15" i="8" l="1"/>
  <c r="T42" i="10"/>
  <c r="BD10" i="10" s="1"/>
  <c r="BD43" i="10" s="1"/>
  <c r="S42" i="10"/>
  <c r="BC10" i="10" s="1"/>
  <c r="BC43" i="10" s="1"/>
  <c r="Q42" i="10"/>
  <c r="T41" i="10"/>
  <c r="BD9" i="10" s="1"/>
  <c r="BD42" i="10" s="1"/>
  <c r="S41" i="10"/>
  <c r="BC9" i="10" s="1"/>
  <c r="BC42" i="10" s="1"/>
  <c r="Q41" i="10"/>
  <c r="T40" i="10"/>
  <c r="BD8" i="10" s="1"/>
  <c r="BD41" i="10" s="1"/>
  <c r="S40" i="10"/>
  <c r="BC8" i="10" s="1"/>
  <c r="BC41" i="10" s="1"/>
  <c r="Q40" i="10"/>
  <c r="T39" i="10"/>
  <c r="BD7" i="10" s="1"/>
  <c r="BD40" i="10" s="1"/>
  <c r="S39" i="10"/>
  <c r="BC7" i="10" s="1"/>
  <c r="BC40" i="10" s="1"/>
  <c r="Q39" i="10"/>
  <c r="T38" i="10"/>
  <c r="BD6" i="10" s="1"/>
  <c r="BD39" i="10" s="1"/>
  <c r="S38" i="10"/>
  <c r="BC6" i="10" s="1"/>
  <c r="BC39" i="10" s="1"/>
  <c r="Q38" i="10"/>
  <c r="T37" i="10"/>
  <c r="BD5" i="10" s="1"/>
  <c r="BD38" i="10" s="1"/>
  <c r="S37" i="10"/>
  <c r="BC5" i="10" s="1"/>
  <c r="BC38" i="10" s="1"/>
  <c r="Q37" i="10"/>
  <c r="T36" i="10"/>
  <c r="BD4" i="10" s="1"/>
  <c r="BD37" i="10" s="1"/>
  <c r="S36" i="10"/>
  <c r="BC4" i="10" s="1"/>
  <c r="BC37" i="10" s="1"/>
  <c r="Q36" i="10"/>
  <c r="T35" i="10"/>
  <c r="BD3" i="10" s="1"/>
  <c r="BD36" i="10" s="1"/>
  <c r="S35" i="10"/>
  <c r="BC3" i="10" s="1"/>
  <c r="BC36" i="10" s="1"/>
  <c r="Q35" i="10"/>
  <c r="H35" i="10"/>
  <c r="T34" i="10"/>
  <c r="BD2" i="10" s="1"/>
  <c r="BD35" i="10" s="1"/>
  <c r="S34" i="10"/>
  <c r="BC2" i="10" s="1"/>
  <c r="BC35" i="10" s="1"/>
  <c r="Q34" i="10"/>
  <c r="H34" i="10"/>
  <c r="T33" i="10"/>
  <c r="BD1" i="10" s="1"/>
  <c r="BD34" i="10" s="1"/>
  <c r="S33" i="10"/>
  <c r="BC1" i="10" s="1"/>
  <c r="BC34" i="10" s="1"/>
  <c r="Q33" i="10"/>
  <c r="H33" i="10"/>
  <c r="J32" i="10"/>
  <c r="AY25" i="10"/>
  <c r="AY24" i="10"/>
  <c r="AY23" i="10"/>
  <c r="Z9" i="10"/>
  <c r="Z11" i="10" s="1"/>
  <c r="Z8" i="10"/>
  <c r="Z7" i="10"/>
  <c r="AX6" i="10"/>
  <c r="AP5" i="10" s="1"/>
  <c r="AX4" i="10"/>
  <c r="AO5" i="10" s="1"/>
  <c r="Z4" i="10"/>
  <c r="Y4" i="10"/>
  <c r="D4" i="10"/>
  <c r="AE3" i="10"/>
  <c r="W3" i="10"/>
  <c r="AX2" i="10"/>
  <c r="AN5" i="10" s="1"/>
  <c r="AW2" i="10"/>
  <c r="AM5" i="10" s="1"/>
  <c r="AV2" i="10"/>
  <c r="AL5" i="10" s="1"/>
  <c r="AU2" i="10"/>
  <c r="AK5" i="10" s="1"/>
  <c r="AT2" i="10"/>
  <c r="AP4" i="10" s="1"/>
  <c r="AP7" i="10" s="1"/>
  <c r="AS2" i="10"/>
  <c r="AO4" i="10" s="1"/>
  <c r="AJ7" i="10" s="1"/>
  <c r="AR2" i="10"/>
  <c r="AJ5" i="10" s="1"/>
  <c r="AQ2" i="10"/>
  <c r="AN4" i="10" s="1"/>
  <c r="AN7" i="10" s="1"/>
  <c r="AP2" i="10"/>
  <c r="AM4" i="10" s="1"/>
  <c r="AO7" i="10" s="1"/>
  <c r="AO2" i="10"/>
  <c r="AI5" i="10" s="1"/>
  <c r="AN2" i="10"/>
  <c r="AL4" i="10" s="1"/>
  <c r="AL7" i="10" s="1"/>
  <c r="AM2" i="10"/>
  <c r="AK4" i="10" s="1"/>
  <c r="AK7" i="10" s="1"/>
  <c r="AL2" i="10"/>
  <c r="AH5" i="10" s="1"/>
  <c r="AK2" i="10"/>
  <c r="AJ4" i="10" s="1"/>
  <c r="AG7" i="10" s="1"/>
  <c r="AJ2" i="10"/>
  <c r="AI4" i="10" s="1"/>
  <c r="AM7" i="10" s="1"/>
  <c r="AI2" i="10"/>
  <c r="AG5" i="10" s="1"/>
  <c r="AH2" i="10"/>
  <c r="AH4" i="10" s="1"/>
  <c r="AI7" i="10" s="1"/>
  <c r="AG2" i="10"/>
  <c r="AG4" i="10" s="1"/>
  <c r="AH7" i="10" s="1"/>
  <c r="AE2" i="10"/>
  <c r="AC2" i="10"/>
  <c r="Y1" i="10" s="1"/>
  <c r="Y2" i="10"/>
  <c r="W2" i="10"/>
  <c r="D2" i="10"/>
  <c r="D3" i="10" s="1"/>
  <c r="AC1" i="10"/>
  <c r="Z1" i="10"/>
  <c r="W1" i="10"/>
  <c r="D16" i="10"/>
  <c r="AF33" i="10"/>
  <c r="H37" i="10"/>
  <c r="AH8" i="10" l="1"/>
  <c r="AH11" i="10" s="1"/>
  <c r="AL8" i="10"/>
  <c r="AN11" i="10" s="1"/>
  <c r="AP9" i="10"/>
  <c r="AI8" i="10"/>
  <c r="AI9" i="10" s="1"/>
  <c r="AO11" i="10" s="1"/>
  <c r="AK8" i="10"/>
  <c r="AM11" i="10" s="1"/>
  <c r="AO8" i="10"/>
  <c r="AS11" i="10" s="1"/>
  <c r="W4" i="10"/>
  <c r="J9" i="10" s="1"/>
  <c r="J11" i="10" s="1"/>
  <c r="J13" i="10" s="1"/>
  <c r="AL28" i="10" s="1"/>
  <c r="AL30" i="10" s="1"/>
  <c r="AL29" i="10" s="1"/>
  <c r="AJ8" i="10"/>
  <c r="AK11" i="10" s="1"/>
  <c r="AG8" i="10"/>
  <c r="AG11" i="10" s="1"/>
  <c r="AN8" i="10"/>
  <c r="AQ11" i="10" s="1"/>
  <c r="AM8" i="10"/>
  <c r="AP11" i="10" s="1"/>
  <c r="AP8" i="10"/>
  <c r="AT11" i="10" s="1"/>
  <c r="Y32" i="10"/>
  <c r="AO9" i="10"/>
  <c r="AI35" i="10"/>
  <c r="AI36" i="10" s="1"/>
  <c r="AP35" i="10"/>
  <c r="AP36" i="10" s="1"/>
  <c r="AT39" i="10" s="1"/>
  <c r="AH35" i="10"/>
  <c r="AH36" i="10" s="1"/>
  <c r="AO35" i="10"/>
  <c r="AO36" i="10" s="1"/>
  <c r="AS39" i="10" s="1"/>
  <c r="AG35" i="10"/>
  <c r="AG36" i="10" s="1"/>
  <c r="AN35" i="10"/>
  <c r="AN36" i="10" s="1"/>
  <c r="AQ39" i="10" s="1"/>
  <c r="AM35" i="10"/>
  <c r="AM36" i="10" s="1"/>
  <c r="AP39" i="10" s="1"/>
  <c r="AK35" i="10"/>
  <c r="AK36" i="10" s="1"/>
  <c r="AL35" i="10"/>
  <c r="AL36" i="10" s="1"/>
  <c r="AN39" i="10" s="1"/>
  <c r="AJ35" i="10"/>
  <c r="AJ36" i="10" s="1"/>
  <c r="H40" i="10"/>
  <c r="H44" i="10" s="1"/>
  <c r="H41" i="10"/>
  <c r="K18" i="10"/>
  <c r="J18" i="10"/>
  <c r="I18" i="10"/>
  <c r="H18" i="10"/>
  <c r="L18" i="10"/>
  <c r="G18" i="10"/>
  <c r="M18" i="10"/>
  <c r="N18" i="10"/>
  <c r="F18" i="10"/>
  <c r="E18" i="10"/>
  <c r="AN9" i="10"/>
  <c r="AR9" i="10"/>
  <c r="AQ9" i="10"/>
  <c r="Y3" i="10"/>
  <c r="Y7" i="10"/>
  <c r="Z12" i="10"/>
  <c r="X37" i="4"/>
  <c r="X36" i="4"/>
  <c r="X35" i="4"/>
  <c r="X34" i="4"/>
  <c r="X33" i="4"/>
  <c r="X32" i="4"/>
  <c r="X31" i="4"/>
  <c r="X30" i="4"/>
  <c r="X29" i="4"/>
  <c r="X28" i="4"/>
  <c r="X27" i="4"/>
  <c r="X26" i="4"/>
  <c r="X25" i="4"/>
  <c r="X24" i="4"/>
  <c r="X23" i="4"/>
  <c r="X22" i="4"/>
  <c r="X21" i="4"/>
  <c r="X20" i="4"/>
  <c r="X19" i="4"/>
  <c r="X18" i="4"/>
  <c r="X17" i="4"/>
  <c r="X16" i="4"/>
  <c r="A16" i="4"/>
  <c r="A24" i="4" s="1"/>
  <c r="B24" i="4" s="1"/>
  <c r="I10" i="4" s="1"/>
  <c r="X15" i="4"/>
  <c r="X14" i="4"/>
  <c r="X13" i="4"/>
  <c r="X12" i="4"/>
  <c r="X11" i="4"/>
  <c r="X10" i="4"/>
  <c r="B10" i="4"/>
  <c r="F10" i="4" s="1"/>
  <c r="G10" i="4" s="1"/>
  <c r="H10" i="4" s="1"/>
  <c r="X9" i="4"/>
  <c r="X8" i="4"/>
  <c r="B8" i="4"/>
  <c r="F8" i="4" s="1"/>
  <c r="G8" i="4" s="1"/>
  <c r="H8" i="4" s="1"/>
  <c r="X7" i="4"/>
  <c r="B7" i="4"/>
  <c r="G7" i="4" s="1"/>
  <c r="H7" i="4" s="1"/>
  <c r="X6" i="4"/>
  <c r="B6" i="4"/>
  <c r="L6" i="4" s="1"/>
  <c r="X5" i="4"/>
  <c r="X4" i="4"/>
  <c r="F4" i="4"/>
  <c r="G5" i="4" s="1"/>
  <c r="H5" i="4" s="1"/>
  <c r="X3" i="4"/>
  <c r="C3" i="4"/>
  <c r="D3" i="4" s="1"/>
  <c r="E3" i="4" s="1"/>
  <c r="F3" i="4" s="1"/>
  <c r="G3" i="4" s="1"/>
  <c r="H3" i="4" s="1"/>
  <c r="X2" i="4"/>
  <c r="C2" i="4"/>
  <c r="D2" i="4" s="1"/>
  <c r="E2" i="4" s="1"/>
  <c r="F2" i="4" s="1"/>
  <c r="G2" i="4" s="1"/>
  <c r="H2" i="4" s="1"/>
  <c r="AH9" i="10" l="1"/>
  <c r="AL11" i="10" s="1"/>
  <c r="A21" i="4"/>
  <c r="B21" i="4" s="1"/>
  <c r="I7" i="4" s="1"/>
  <c r="J7" i="4" s="1"/>
  <c r="K7" i="4" s="1"/>
  <c r="L7" i="4" s="1"/>
  <c r="AK9" i="10"/>
  <c r="AU11" i="10" s="1"/>
  <c r="AJ9" i="10"/>
  <c r="AR11" i="10" s="1"/>
  <c r="AJ11" i="10"/>
  <c r="A23" i="4"/>
  <c r="B23" i="4" s="1"/>
  <c r="I9" i="4" s="1"/>
  <c r="I9" i="10"/>
  <c r="I11" i="10" s="1"/>
  <c r="I13" i="10" s="1"/>
  <c r="AK28" i="10" s="1"/>
  <c r="AK30" i="10" s="1"/>
  <c r="AK29" i="10" s="1"/>
  <c r="F9" i="10"/>
  <c r="F11" i="10" s="1"/>
  <c r="F13" i="10" s="1"/>
  <c r="F12" i="10" s="1"/>
  <c r="A18" i="4"/>
  <c r="B18" i="4" s="1"/>
  <c r="I3" i="4" s="1"/>
  <c r="J3" i="4" s="1"/>
  <c r="K3" i="4" s="1"/>
  <c r="L3" i="4" s="1"/>
  <c r="E9" i="10"/>
  <c r="E11" i="10" s="1"/>
  <c r="E13" i="10" s="1"/>
  <c r="E12" i="10" s="1"/>
  <c r="G9" i="10"/>
  <c r="G11" i="10" s="1"/>
  <c r="G13" i="10" s="1"/>
  <c r="G12" i="10" s="1"/>
  <c r="AG9" i="10"/>
  <c r="AI11" i="10" s="1"/>
  <c r="J12" i="10"/>
  <c r="H19" i="10"/>
  <c r="M25" i="10"/>
  <c r="Q28" i="10" s="1"/>
  <c r="AO42" i="10"/>
  <c r="AS45" i="10" s="1"/>
  <c r="AK37" i="10"/>
  <c r="AU39" i="10" s="1"/>
  <c r="AM39" i="10"/>
  <c r="I19" i="10"/>
  <c r="I25" i="10"/>
  <c r="AK42" i="10"/>
  <c r="AG39" i="10"/>
  <c r="AG37" i="10"/>
  <c r="AI39" i="10" s="1"/>
  <c r="N25" i="10"/>
  <c r="R28" i="10" s="1"/>
  <c r="AP42" i="10"/>
  <c r="AT45" i="10" s="1"/>
  <c r="N19" i="10"/>
  <c r="R22" i="10" s="1"/>
  <c r="E25" i="10"/>
  <c r="AG42" i="10"/>
  <c r="F19" i="10"/>
  <c r="K25" i="10"/>
  <c r="N28" i="10" s="1"/>
  <c r="M19" i="10"/>
  <c r="Q22" i="10" s="1"/>
  <c r="AM42" i="10"/>
  <c r="AP45" i="10" s="1"/>
  <c r="AH39" i="10"/>
  <c r="AH37" i="10"/>
  <c r="AL39" i="10" s="1"/>
  <c r="F25" i="10"/>
  <c r="AH42" i="10"/>
  <c r="G19" i="10"/>
  <c r="AJ37" i="10"/>
  <c r="AR39" i="10" s="1"/>
  <c r="AK39" i="10"/>
  <c r="AJ42" i="10"/>
  <c r="E19" i="10"/>
  <c r="H25" i="10"/>
  <c r="J25" i="10"/>
  <c r="L28" i="10" s="1"/>
  <c r="AL42" i="10"/>
  <c r="AN45" i="10" s="1"/>
  <c r="J19" i="10"/>
  <c r="L22" i="10" s="1"/>
  <c r="G25" i="10"/>
  <c r="AI42" i="10"/>
  <c r="K19" i="10"/>
  <c r="N22" i="10" s="1"/>
  <c r="L25" i="10"/>
  <c r="O28" i="10" s="1"/>
  <c r="AN42" i="10"/>
  <c r="AQ45" i="10" s="1"/>
  <c r="L19" i="10"/>
  <c r="O22" i="10" s="1"/>
  <c r="AJ39" i="10"/>
  <c r="AI37" i="10"/>
  <c r="AO39" i="10" s="1"/>
  <c r="G6" i="4"/>
  <c r="J10" i="4"/>
  <c r="K10" i="4" s="1"/>
  <c r="L10" i="4" s="1"/>
  <c r="A19" i="4"/>
  <c r="B19" i="4" s="1"/>
  <c r="I4" i="4" s="1"/>
  <c r="G4" i="4"/>
  <c r="H4" i="4" s="1"/>
  <c r="A22" i="4"/>
  <c r="B22" i="4" s="1"/>
  <c r="I8" i="4" s="1"/>
  <c r="J8" i="4" s="1"/>
  <c r="K8" i="4" s="1"/>
  <c r="L8" i="4" s="1"/>
  <c r="A17" i="4"/>
  <c r="B17" i="4" s="1"/>
  <c r="I2" i="4" s="1"/>
  <c r="J2" i="4" s="1"/>
  <c r="K2" i="4" s="1"/>
  <c r="L2" i="4" s="1"/>
  <c r="A25" i="4"/>
  <c r="B25" i="4" s="1"/>
  <c r="I11" i="4" s="1"/>
  <c r="G9" i="4"/>
  <c r="H9" i="4" s="1"/>
  <c r="G11" i="4"/>
  <c r="H11" i="4" s="1"/>
  <c r="A20" i="4"/>
  <c r="B20" i="4" s="1"/>
  <c r="I5" i="4" s="1"/>
  <c r="J5" i="4" s="1"/>
  <c r="K5" i="4" s="1"/>
  <c r="L5" i="4" s="1"/>
  <c r="D54" i="5"/>
  <c r="D55" i="5" s="1"/>
  <c r="D56" i="5" s="1"/>
  <c r="D57" i="5" s="1"/>
  <c r="D58" i="5" s="1"/>
  <c r="D59" i="5" s="1"/>
  <c r="D60" i="5" s="1"/>
  <c r="D61" i="5" s="1"/>
  <c r="D62" i="5" s="1"/>
  <c r="D63" i="5" s="1"/>
  <c r="D64" i="5" s="1"/>
  <c r="E44" i="5"/>
  <c r="E45" i="5" s="1"/>
  <c r="E46" i="5" s="1"/>
  <c r="E47" i="5" s="1"/>
  <c r="E48" i="5" s="1"/>
  <c r="E49" i="5" s="1"/>
  <c r="E50" i="5" s="1"/>
  <c r="E51" i="5" s="1"/>
  <c r="E52" i="5" s="1"/>
  <c r="E53" i="5" s="1"/>
  <c r="E54" i="5" s="1"/>
  <c r="E55" i="5" s="1"/>
  <c r="E56" i="5" s="1"/>
  <c r="E57" i="5" s="1"/>
  <c r="E58" i="5" s="1"/>
  <c r="E59" i="5" s="1"/>
  <c r="E60" i="5" s="1"/>
  <c r="E61" i="5" s="1"/>
  <c r="E62" i="5" s="1"/>
  <c r="E63" i="5" s="1"/>
  <c r="E64" i="5" s="1"/>
  <c r="C44" i="5"/>
  <c r="C45" i="5" s="1"/>
  <c r="C46" i="5" s="1"/>
  <c r="C47" i="5" s="1"/>
  <c r="C48" i="5" s="1"/>
  <c r="C49" i="5" s="1"/>
  <c r="C50" i="5" s="1"/>
  <c r="C51" i="5" s="1"/>
  <c r="C52" i="5" s="1"/>
  <c r="C53" i="5" s="1"/>
  <c r="C54" i="5" s="1"/>
  <c r="C55" i="5" s="1"/>
  <c r="C56" i="5" s="1"/>
  <c r="C57" i="5" s="1"/>
  <c r="C58" i="5" s="1"/>
  <c r="C59" i="5" s="1"/>
  <c r="C60" i="5" s="1"/>
  <c r="C61" i="5" s="1"/>
  <c r="C62" i="5" s="1"/>
  <c r="C63" i="5" s="1"/>
  <c r="C64" i="5" s="1"/>
  <c r="B44" i="5"/>
  <c r="B45" i="5" s="1"/>
  <c r="B46" i="5" s="1"/>
  <c r="G43" i="5"/>
  <c r="H43" i="5" s="1"/>
  <c r="I43" i="5" s="1"/>
  <c r="J9" i="4" l="1"/>
  <c r="K9" i="4" s="1"/>
  <c r="L9" i="4" s="1"/>
  <c r="J11" i="4"/>
  <c r="K11" i="4" s="1"/>
  <c r="L11" i="4" s="1"/>
  <c r="AZ11" i="10"/>
  <c r="AG28" i="10"/>
  <c r="AG30" i="10" s="1"/>
  <c r="AG29" i="10" s="1"/>
  <c r="I12" i="10"/>
  <c r="AH28" i="10"/>
  <c r="AH30" i="10" s="1"/>
  <c r="AH29" i="10" s="1"/>
  <c r="AI28" i="10"/>
  <c r="AI30" i="10" s="1"/>
  <c r="AI29" i="10" s="1"/>
  <c r="H28" i="10"/>
  <c r="G26" i="10"/>
  <c r="M28" i="10" s="1"/>
  <c r="I26" i="10"/>
  <c r="S28" i="10" s="1"/>
  <c r="K28" i="10"/>
  <c r="G20" i="10"/>
  <c r="M22" i="10" s="1"/>
  <c r="H22" i="10"/>
  <c r="K22" i="10"/>
  <c r="I20" i="10"/>
  <c r="S22" i="10" s="1"/>
  <c r="AH45" i="10"/>
  <c r="AH43" i="10"/>
  <c r="AL45" i="10" s="1"/>
  <c r="H26" i="10"/>
  <c r="P28" i="10" s="1"/>
  <c r="I28" i="10"/>
  <c r="F28" i="10"/>
  <c r="F26" i="10"/>
  <c r="J28" i="10" s="1"/>
  <c r="E20" i="10"/>
  <c r="G22" i="10" s="1"/>
  <c r="E22" i="10"/>
  <c r="AK45" i="10"/>
  <c r="AJ43" i="10"/>
  <c r="AR45" i="10" s="1"/>
  <c r="AG43" i="10"/>
  <c r="AI45" i="10" s="1"/>
  <c r="AG45" i="10"/>
  <c r="F20" i="10"/>
  <c r="J22" i="10" s="1"/>
  <c r="F22" i="10"/>
  <c r="AJ45" i="10"/>
  <c r="AI43" i="10"/>
  <c r="AO45" i="10" s="1"/>
  <c r="E26" i="10"/>
  <c r="G28" i="10" s="1"/>
  <c r="E28" i="10"/>
  <c r="AM45" i="10"/>
  <c r="AK43" i="10"/>
  <c r="AU45" i="10" s="1"/>
  <c r="I22" i="10"/>
  <c r="H20" i="10"/>
  <c r="P22" i="10" s="1"/>
  <c r="J4" i="4"/>
  <c r="K4" i="4" s="1"/>
  <c r="L4" i="4" s="1"/>
  <c r="G44" i="5"/>
  <c r="H44" i="5" s="1"/>
  <c r="I44" i="5" s="1"/>
  <c r="J44" i="5" s="1"/>
  <c r="B47" i="5"/>
  <c r="G46" i="5"/>
  <c r="H46" i="5" s="1"/>
  <c r="I46" i="5" s="1"/>
  <c r="J46" i="5" s="1"/>
  <c r="G45" i="5"/>
  <c r="H45" i="5" s="1"/>
  <c r="I45" i="5" s="1"/>
  <c r="J45" i="5" s="1"/>
  <c r="D54" i="7"/>
  <c r="D55" i="7" s="1"/>
  <c r="D56" i="7" s="1"/>
  <c r="D57" i="7" s="1"/>
  <c r="D58" i="7" s="1"/>
  <c r="D59" i="7" s="1"/>
  <c r="D60" i="7" s="1"/>
  <c r="D61" i="7" s="1"/>
  <c r="D62" i="7" s="1"/>
  <c r="D63" i="7" s="1"/>
  <c r="D64" i="7" s="1"/>
  <c r="E44" i="7"/>
  <c r="C44" i="7"/>
  <c r="C45" i="7" s="1"/>
  <c r="C46" i="7" s="1"/>
  <c r="C47" i="7" s="1"/>
  <c r="C48" i="7" s="1"/>
  <c r="C49" i="7" s="1"/>
  <c r="C50" i="7" s="1"/>
  <c r="C51" i="7" s="1"/>
  <c r="C52" i="7" s="1"/>
  <c r="C53" i="7" s="1"/>
  <c r="C54" i="7" s="1"/>
  <c r="C55" i="7" s="1"/>
  <c r="C56" i="7" s="1"/>
  <c r="C57" i="7" s="1"/>
  <c r="C58" i="7" s="1"/>
  <c r="C59" i="7" s="1"/>
  <c r="C60" i="7" s="1"/>
  <c r="C61" i="7" s="1"/>
  <c r="C62" i="7" s="1"/>
  <c r="C63" i="7" s="1"/>
  <c r="C64" i="7" s="1"/>
  <c r="B44" i="7"/>
  <c r="B45" i="7" s="1"/>
  <c r="B46" i="7" s="1"/>
  <c r="B47" i="7" s="1"/>
  <c r="B48" i="7" s="1"/>
  <c r="B49" i="7" s="1"/>
  <c r="B50" i="7" s="1"/>
  <c r="B51" i="7" s="1"/>
  <c r="B52" i="7" s="1"/>
  <c r="B53" i="7" s="1"/>
  <c r="B54" i="7" s="1"/>
  <c r="B55" i="7" s="1"/>
  <c r="B56" i="7" s="1"/>
  <c r="B57" i="7" s="1"/>
  <c r="B58" i="7" s="1"/>
  <c r="B59" i="7" s="1"/>
  <c r="B60" i="7" s="1"/>
  <c r="B61" i="7" s="1"/>
  <c r="B62" i="7" s="1"/>
  <c r="B63" i="7" s="1"/>
  <c r="B64" i="7" s="1"/>
  <c r="E13" i="7"/>
  <c r="E14" i="7" s="1"/>
  <c r="E15" i="7" s="1"/>
  <c r="E16" i="7" s="1"/>
  <c r="E17" i="7" s="1"/>
  <c r="E18" i="7" s="1"/>
  <c r="E19" i="7" s="1"/>
  <c r="E20" i="7" s="1"/>
  <c r="E21" i="7" s="1"/>
  <c r="E22" i="7" s="1"/>
  <c r="E23" i="7" s="1"/>
  <c r="E24" i="7" s="1"/>
  <c r="E25" i="7" s="1"/>
  <c r="E26" i="7" s="1"/>
  <c r="E27" i="7" s="1"/>
  <c r="E28" i="7" s="1"/>
  <c r="E29" i="7" s="1"/>
  <c r="E30" i="7" s="1"/>
  <c r="E31" i="7" s="1"/>
  <c r="E32" i="7" s="1"/>
  <c r="E33" i="7" s="1"/>
  <c r="G43" i="7"/>
  <c r="H43" i="7" s="1"/>
  <c r="I43" i="7" s="1"/>
  <c r="D23" i="7"/>
  <c r="D24" i="7" s="1"/>
  <c r="D25" i="7" s="1"/>
  <c r="D26" i="7" s="1"/>
  <c r="D27" i="7" s="1"/>
  <c r="D28" i="7" s="1"/>
  <c r="D29" i="7" s="1"/>
  <c r="D30" i="7" s="1"/>
  <c r="D31" i="7" s="1"/>
  <c r="D32" i="7" s="1"/>
  <c r="D33" i="7" s="1"/>
  <c r="C13" i="7"/>
  <c r="C14" i="7" s="1"/>
  <c r="C15" i="7" s="1"/>
  <c r="C16" i="7" s="1"/>
  <c r="C17" i="7" s="1"/>
  <c r="C18" i="7" s="1"/>
  <c r="C19" i="7" s="1"/>
  <c r="C20" i="7" s="1"/>
  <c r="C21" i="7" s="1"/>
  <c r="C22" i="7" s="1"/>
  <c r="C23" i="7" s="1"/>
  <c r="C24" i="7" s="1"/>
  <c r="C25" i="7" s="1"/>
  <c r="C26" i="7" s="1"/>
  <c r="C27" i="7" s="1"/>
  <c r="C28" i="7" s="1"/>
  <c r="C29" i="7" s="1"/>
  <c r="C30" i="7" s="1"/>
  <c r="C31" i="7" s="1"/>
  <c r="C32" i="7" s="1"/>
  <c r="C33" i="7" s="1"/>
  <c r="B13" i="7"/>
  <c r="B14" i="7" s="1"/>
  <c r="G12" i="7"/>
  <c r="H12" i="7" s="1"/>
  <c r="I12" i="7" s="1"/>
  <c r="A12" i="4" l="1"/>
  <c r="A1" i="4" s="1"/>
  <c r="AW38" i="10"/>
  <c r="U22" i="10"/>
  <c r="Y23" i="10" s="1"/>
  <c r="AW44" i="10"/>
  <c r="U28" i="10"/>
  <c r="B48" i="5"/>
  <c r="G47" i="5"/>
  <c r="H47" i="5" s="1"/>
  <c r="I47" i="5" s="1"/>
  <c r="J47" i="5" s="1"/>
  <c r="G44" i="7"/>
  <c r="H44" i="7" s="1"/>
  <c r="I44" i="7" s="1"/>
  <c r="J44" i="7" s="1"/>
  <c r="E45" i="7"/>
  <c r="E46" i="7" s="1"/>
  <c r="E47" i="7" s="1"/>
  <c r="E48" i="7" s="1"/>
  <c r="E49" i="7" s="1"/>
  <c r="E50" i="7" s="1"/>
  <c r="E51" i="7" s="1"/>
  <c r="E52" i="7" s="1"/>
  <c r="E53" i="7" s="1"/>
  <c r="E54" i="7" s="1"/>
  <c r="E55" i="7" s="1"/>
  <c r="E56" i="7" s="1"/>
  <c r="E57" i="7" s="1"/>
  <c r="E58" i="7" s="1"/>
  <c r="E59" i="7" s="1"/>
  <c r="E60" i="7" s="1"/>
  <c r="E61" i="7" s="1"/>
  <c r="E62" i="7" s="1"/>
  <c r="E63" i="7" s="1"/>
  <c r="E64" i="7" s="1"/>
  <c r="G14" i="7"/>
  <c r="H14" i="7" s="1"/>
  <c r="I14" i="7" s="1"/>
  <c r="J14" i="7" s="1"/>
  <c r="B15" i="7"/>
  <c r="G13" i="7"/>
  <c r="H13" i="7" s="1"/>
  <c r="I13" i="7" s="1"/>
  <c r="J13" i="7" s="1"/>
  <c r="B49" i="5" l="1"/>
  <c r="G48" i="5"/>
  <c r="H48" i="5" s="1"/>
  <c r="I48" i="5" s="1"/>
  <c r="J48" i="5" s="1"/>
  <c r="G45" i="7"/>
  <c r="H45" i="7" s="1"/>
  <c r="I45" i="7" s="1"/>
  <c r="J45" i="7" s="1"/>
  <c r="B16" i="7"/>
  <c r="G15" i="7"/>
  <c r="H15" i="7" s="1"/>
  <c r="I15" i="7" s="1"/>
  <c r="J15" i="7" s="1"/>
  <c r="B50" i="5" l="1"/>
  <c r="G49" i="5"/>
  <c r="H49" i="5" s="1"/>
  <c r="I49" i="5" s="1"/>
  <c r="J49" i="5" s="1"/>
  <c r="G46" i="7"/>
  <c r="H46" i="7" s="1"/>
  <c r="I46" i="7" s="1"/>
  <c r="J46" i="7" s="1"/>
  <c r="B17" i="7"/>
  <c r="G16" i="7"/>
  <c r="H16" i="7" s="1"/>
  <c r="I16" i="7" s="1"/>
  <c r="J16" i="7" s="1"/>
  <c r="G50" i="5" l="1"/>
  <c r="H50" i="5" s="1"/>
  <c r="I50" i="5" s="1"/>
  <c r="J50" i="5" s="1"/>
  <c r="B51" i="5"/>
  <c r="G47" i="7"/>
  <c r="H47" i="7" s="1"/>
  <c r="I47" i="7" s="1"/>
  <c r="J47" i="7" s="1"/>
  <c r="B18" i="7"/>
  <c r="G17" i="7"/>
  <c r="H17" i="7" s="1"/>
  <c r="I17" i="7" s="1"/>
  <c r="J17" i="7" s="1"/>
  <c r="G51" i="5" l="1"/>
  <c r="H51" i="5" s="1"/>
  <c r="I51" i="5" s="1"/>
  <c r="J51" i="5" s="1"/>
  <c r="B52" i="5"/>
  <c r="G48" i="7"/>
  <c r="H48" i="7" s="1"/>
  <c r="I48" i="7" s="1"/>
  <c r="J48" i="7" s="1"/>
  <c r="B19" i="7"/>
  <c r="G18" i="7"/>
  <c r="H18" i="7" s="1"/>
  <c r="I18" i="7" s="1"/>
  <c r="J18" i="7" s="1"/>
  <c r="B53" i="5" l="1"/>
  <c r="G52" i="5"/>
  <c r="H52" i="5" s="1"/>
  <c r="I52" i="5" s="1"/>
  <c r="J52" i="5" s="1"/>
  <c r="G49" i="7"/>
  <c r="H49" i="7" s="1"/>
  <c r="I49" i="7" s="1"/>
  <c r="J49" i="7" s="1"/>
  <c r="G19" i="7"/>
  <c r="H19" i="7" s="1"/>
  <c r="I19" i="7" s="1"/>
  <c r="J19" i="7" s="1"/>
  <c r="B20" i="7"/>
  <c r="G53" i="5" l="1"/>
  <c r="H53" i="5" s="1"/>
  <c r="I53" i="5" s="1"/>
  <c r="J53" i="5" s="1"/>
  <c r="B54" i="5"/>
  <c r="G50" i="7"/>
  <c r="H50" i="7" s="1"/>
  <c r="I50" i="7" s="1"/>
  <c r="J50" i="7" s="1"/>
  <c r="G20" i="7"/>
  <c r="H20" i="7" s="1"/>
  <c r="I20" i="7" s="1"/>
  <c r="J20" i="7" s="1"/>
  <c r="B21" i="7"/>
  <c r="B55" i="5" l="1"/>
  <c r="G54" i="5"/>
  <c r="H54" i="5" s="1"/>
  <c r="I54" i="5" s="1"/>
  <c r="J54" i="5" s="1"/>
  <c r="G51" i="7"/>
  <c r="H51" i="7" s="1"/>
  <c r="I51" i="7" s="1"/>
  <c r="J51" i="7" s="1"/>
  <c r="G21" i="7"/>
  <c r="H21" i="7" s="1"/>
  <c r="I21" i="7" s="1"/>
  <c r="J21" i="7" s="1"/>
  <c r="B22" i="7"/>
  <c r="G55" i="5" l="1"/>
  <c r="H55" i="5" s="1"/>
  <c r="I55" i="5" s="1"/>
  <c r="J55" i="5" s="1"/>
  <c r="B56" i="5"/>
  <c r="G52" i="7"/>
  <c r="H52" i="7" s="1"/>
  <c r="I52" i="7" s="1"/>
  <c r="J52" i="7" s="1"/>
  <c r="G22" i="7"/>
  <c r="H22" i="7" s="1"/>
  <c r="I22" i="7" s="1"/>
  <c r="J22" i="7" s="1"/>
  <c r="B23" i="7"/>
  <c r="G56" i="5" l="1"/>
  <c r="H56" i="5" s="1"/>
  <c r="I56" i="5" s="1"/>
  <c r="J56" i="5" s="1"/>
  <c r="B57" i="5"/>
  <c r="G53" i="7"/>
  <c r="H53" i="7" s="1"/>
  <c r="I53" i="7" s="1"/>
  <c r="J53" i="7" s="1"/>
  <c r="G23" i="7"/>
  <c r="H23" i="7" s="1"/>
  <c r="I23" i="7" s="1"/>
  <c r="J23" i="7" s="1"/>
  <c r="B24" i="7"/>
  <c r="B58" i="5" l="1"/>
  <c r="G57" i="5"/>
  <c r="H57" i="5" s="1"/>
  <c r="I57" i="5" s="1"/>
  <c r="J57" i="5" s="1"/>
  <c r="G54" i="7"/>
  <c r="H54" i="7" s="1"/>
  <c r="I54" i="7" s="1"/>
  <c r="J54" i="7" s="1"/>
  <c r="G24" i="7"/>
  <c r="H24" i="7" s="1"/>
  <c r="I24" i="7" s="1"/>
  <c r="J24" i="7" s="1"/>
  <c r="B25" i="7"/>
  <c r="B59" i="5" l="1"/>
  <c r="G58" i="5"/>
  <c r="H58" i="5" s="1"/>
  <c r="I58" i="5" s="1"/>
  <c r="J58" i="5" s="1"/>
  <c r="G55" i="7"/>
  <c r="H55" i="7" s="1"/>
  <c r="I55" i="7" s="1"/>
  <c r="J55" i="7" s="1"/>
  <c r="G25" i="7"/>
  <c r="H25" i="7" s="1"/>
  <c r="I25" i="7" s="1"/>
  <c r="J25" i="7" s="1"/>
  <c r="B26" i="7"/>
  <c r="B60" i="5" l="1"/>
  <c r="G59" i="5"/>
  <c r="H59" i="5" s="1"/>
  <c r="I59" i="5" s="1"/>
  <c r="J59" i="5" s="1"/>
  <c r="G56" i="7"/>
  <c r="H56" i="7" s="1"/>
  <c r="I56" i="7" s="1"/>
  <c r="J56" i="7" s="1"/>
  <c r="G26" i="7"/>
  <c r="H26" i="7" s="1"/>
  <c r="I26" i="7" s="1"/>
  <c r="J26" i="7" s="1"/>
  <c r="B27" i="7"/>
  <c r="B61" i="5" l="1"/>
  <c r="G60" i="5"/>
  <c r="H60" i="5" s="1"/>
  <c r="I60" i="5" s="1"/>
  <c r="J60" i="5" s="1"/>
  <c r="G57" i="7"/>
  <c r="H57" i="7" s="1"/>
  <c r="I57" i="7" s="1"/>
  <c r="J57" i="7" s="1"/>
  <c r="G27" i="7"/>
  <c r="H27" i="7" s="1"/>
  <c r="I27" i="7" s="1"/>
  <c r="J27" i="7" s="1"/>
  <c r="B28" i="7"/>
  <c r="G61" i="5" l="1"/>
  <c r="H61" i="5" s="1"/>
  <c r="I61" i="5" s="1"/>
  <c r="J61" i="5" s="1"/>
  <c r="B62" i="5"/>
  <c r="G58" i="7"/>
  <c r="H58" i="7" s="1"/>
  <c r="I58" i="7" s="1"/>
  <c r="J58" i="7" s="1"/>
  <c r="G28" i="7"/>
  <c r="H28" i="7" s="1"/>
  <c r="I28" i="7" s="1"/>
  <c r="J28" i="7" s="1"/>
  <c r="B29" i="7"/>
  <c r="B63" i="5" l="1"/>
  <c r="G62" i="5"/>
  <c r="H62" i="5" s="1"/>
  <c r="I62" i="5" s="1"/>
  <c r="J62" i="5" s="1"/>
  <c r="G59" i="7"/>
  <c r="H59" i="7" s="1"/>
  <c r="I59" i="7" s="1"/>
  <c r="J59" i="7" s="1"/>
  <c r="G29" i="7"/>
  <c r="H29" i="7" s="1"/>
  <c r="I29" i="7" s="1"/>
  <c r="J29" i="7" s="1"/>
  <c r="B30" i="7"/>
  <c r="B64" i="5" l="1"/>
  <c r="G64" i="5" s="1"/>
  <c r="H64" i="5" s="1"/>
  <c r="I64" i="5" s="1"/>
  <c r="J64" i="5" s="1"/>
  <c r="G63" i="5"/>
  <c r="H63" i="5" s="1"/>
  <c r="I63" i="5" s="1"/>
  <c r="J63" i="5" s="1"/>
  <c r="G60" i="7"/>
  <c r="H60" i="7" s="1"/>
  <c r="I60" i="7" s="1"/>
  <c r="G30" i="7"/>
  <c r="H30" i="7" s="1"/>
  <c r="I30" i="7" s="1"/>
  <c r="J30" i="7" s="1"/>
  <c r="B31" i="7"/>
  <c r="G61" i="7" l="1"/>
  <c r="H61" i="7" s="1"/>
  <c r="I61" i="7" s="1"/>
  <c r="J61" i="7" s="1"/>
  <c r="G31" i="7"/>
  <c r="H31" i="7" s="1"/>
  <c r="I31" i="7" s="1"/>
  <c r="J31" i="7" s="1"/>
  <c r="B32" i="7"/>
  <c r="G62" i="7" l="1"/>
  <c r="H62" i="7" s="1"/>
  <c r="I62" i="7" s="1"/>
  <c r="J62" i="7" s="1"/>
  <c r="G32" i="7"/>
  <c r="H32" i="7" s="1"/>
  <c r="I32" i="7" s="1"/>
  <c r="J32" i="7" s="1"/>
  <c r="B33" i="7"/>
  <c r="G33" i="7" s="1"/>
  <c r="H33" i="7" s="1"/>
  <c r="I33" i="7" s="1"/>
  <c r="J33" i="7" s="1"/>
  <c r="G63" i="7" l="1"/>
  <c r="H63" i="7" s="1"/>
  <c r="I63" i="7" s="1"/>
  <c r="J63" i="7" s="1"/>
  <c r="G64" i="7"/>
  <c r="H64" i="7" s="1"/>
  <c r="I64" i="7" s="1"/>
  <c r="J64" i="7" s="1"/>
</calcChain>
</file>

<file path=xl/sharedStrings.xml><?xml version="1.0" encoding="utf-8"?>
<sst xmlns="http://schemas.openxmlformats.org/spreadsheetml/2006/main" count="514" uniqueCount="247">
  <si>
    <t>Total Score</t>
  </si>
  <si>
    <t>A</t>
  </si>
  <si>
    <t>B</t>
  </si>
  <si>
    <t>C</t>
  </si>
  <si>
    <t>D</t>
  </si>
  <si>
    <t>E</t>
  </si>
  <si>
    <t>F</t>
  </si>
  <si>
    <t>G</t>
  </si>
  <si>
    <t>H</t>
  </si>
  <si>
    <t>I</t>
  </si>
  <si>
    <t>J</t>
  </si>
  <si>
    <t>K</t>
  </si>
  <si>
    <t>L</t>
  </si>
  <si>
    <t>M</t>
  </si>
  <si>
    <t>N</t>
  </si>
  <si>
    <t>O</t>
  </si>
  <si>
    <t>P</t>
  </si>
  <si>
    <t>Q</t>
  </si>
  <si>
    <t>R</t>
  </si>
  <si>
    <t>S</t>
  </si>
  <si>
    <t>T</t>
  </si>
  <si>
    <t>U</t>
  </si>
  <si>
    <t>V</t>
  </si>
  <si>
    <t>W</t>
  </si>
  <si>
    <t>X</t>
  </si>
  <si>
    <t>Y</t>
  </si>
  <si>
    <t>Z</t>
  </si>
  <si>
    <t>Last Name</t>
  </si>
  <si>
    <t>First Name</t>
  </si>
  <si>
    <t>Code</t>
  </si>
  <si>
    <t>Rand</t>
  </si>
  <si>
    <t>Click to Check 
Work</t>
  </si>
  <si>
    <t>Click to Finsih and Get Code</t>
  </si>
  <si>
    <r>
      <t xml:space="preserve">When you're satisfied with your total score, click on the red button to generate a code. </t>
    </r>
    <r>
      <rPr>
        <b/>
        <sz val="10"/>
        <color rgb="FF000000"/>
        <rFont val="Calibri"/>
        <family val="2"/>
        <scheme val="minor"/>
      </rPr>
      <t xml:space="preserve">Warning: </t>
    </r>
    <r>
      <rPr>
        <b/>
        <u/>
        <sz val="10"/>
        <color rgb="FF000000"/>
        <rFont val="Calibri"/>
        <family val="2"/>
        <scheme val="minor"/>
      </rPr>
      <t xml:space="preserve">you can only click this button </t>
    </r>
    <r>
      <rPr>
        <b/>
        <i/>
        <u/>
        <sz val="10"/>
        <color rgb="FF000000"/>
        <rFont val="Calibri"/>
        <family val="2"/>
        <scheme val="minor"/>
      </rPr>
      <t>once, and it cannot be undone!</t>
    </r>
    <r>
      <rPr>
        <sz val="10"/>
        <color rgb="FF000000"/>
        <rFont val="Calibri"/>
        <family val="2"/>
        <scheme val="minor"/>
      </rPr>
      <t xml:space="preserve"> Write down the code carefully, because you will need to enter it exactly into Blackboard to receive credit for your activity. NOTE: You must enter both names to get a code.</t>
    </r>
  </si>
  <si>
    <t>TASK #1</t>
  </si>
  <si>
    <t>TASK #5</t>
  </si>
  <si>
    <t>Totals</t>
  </si>
  <si>
    <t>Subs(mm)</t>
  </si>
  <si>
    <t>Subs(m)</t>
  </si>
  <si>
    <t>Subs(ft)</t>
  </si>
  <si>
    <t>Elev(ft)</t>
  </si>
  <si>
    <t>Rates (mm/y)</t>
  </si>
  <si>
    <t>Deep</t>
  </si>
  <si>
    <t>Compaction</t>
  </si>
  <si>
    <t>Deep Compaction</t>
  </si>
  <si>
    <t>Tectonic Movement</t>
  </si>
  <si>
    <t>Organic Compaction</t>
  </si>
  <si>
    <t>Sea-level Rise</t>
  </si>
  <si>
    <t>pre-1980</t>
  </si>
  <si>
    <t>post-1980</t>
  </si>
  <si>
    <t>Tectonic</t>
  </si>
  <si>
    <t>Movement</t>
  </si>
  <si>
    <t>Organic</t>
  </si>
  <si>
    <t>Sea-level</t>
  </si>
  <si>
    <t>Rise</t>
  </si>
  <si>
    <t>Totals - no subsidence</t>
  </si>
  <si>
    <t>Totals - with subsidence</t>
  </si>
  <si>
    <t>a</t>
  </si>
  <si>
    <t>#</t>
  </si>
  <si>
    <t>c</t>
  </si>
  <si>
    <t>a-&gt;#</t>
  </si>
  <si>
    <t>#-&gt;a</t>
  </si>
  <si>
    <t>#-&gt;c</t>
  </si>
  <si>
    <t>c-&gt;#</t>
  </si>
  <si>
    <t>First</t>
  </si>
  <si>
    <t>0</t>
  </si>
  <si>
    <t>Last</t>
  </si>
  <si>
    <t>1</t>
  </si>
  <si>
    <t>2</t>
  </si>
  <si>
    <t>3</t>
  </si>
  <si>
    <t>4</t>
  </si>
  <si>
    <t>Hour</t>
  </si>
  <si>
    <t>5</t>
  </si>
  <si>
    <t>Minute</t>
  </si>
  <si>
    <t>6</t>
  </si>
  <si>
    <t>7</t>
  </si>
  <si>
    <t>Second</t>
  </si>
  <si>
    <t>8</t>
  </si>
  <si>
    <t>9</t>
  </si>
  <si>
    <t>spreadsheet</t>
  </si>
  <si>
    <t>b</t>
  </si>
  <si>
    <t>d</t>
  </si>
  <si>
    <t>Please enter your activation key in the field below:</t>
  </si>
  <si>
    <t>Request key:</t>
  </si>
  <si>
    <t xml:space="preserve"> </t>
  </si>
  <si>
    <t>Help Instructions</t>
  </si>
  <si>
    <t>Microsoft Excel 97 - 2003</t>
  </si>
  <si>
    <r>
      <t>You must</t>
    </r>
    <r>
      <rPr>
        <b/>
        <sz val="10"/>
        <color indexed="10"/>
        <rFont val="Arial"/>
        <family val="2"/>
      </rPr>
      <t xml:space="preserve"> </t>
    </r>
    <r>
      <rPr>
        <b/>
        <sz val="10"/>
        <rFont val="Arial"/>
        <family val="2"/>
      </rPr>
      <t>enable macros</t>
    </r>
    <r>
      <rPr>
        <b/>
        <sz val="10"/>
        <color indexed="10"/>
        <rFont val="Arial"/>
        <family val="2"/>
      </rPr>
      <t xml:space="preserve"> </t>
    </r>
    <r>
      <rPr>
        <sz val="11"/>
        <color theme="1"/>
        <rFont val="Calibri"/>
        <family val="2"/>
        <scheme val="minor"/>
      </rPr>
      <t>in order to access this spreadsheet. To do this:</t>
    </r>
  </si>
  <si>
    <t>1. Close down this file and Microsoft Excel application</t>
  </si>
  <si>
    <t>2. Re-open the file and click on the button "Enable Macros" on the security warning</t>
  </si>
  <si>
    <t xml:space="preserve">Note: If you still happen to see this screen after enabling macros, please close down all instances of the </t>
  </si>
  <si>
    <t>Microsoft Excel application and open the XLSafe file by double clicking on the file icon from Windows Explorer.</t>
  </si>
  <si>
    <t>Microsoft Excel 2007</t>
  </si>
  <si>
    <t xml:space="preserve">1. Click on the 'Options' button on the security warning </t>
  </si>
  <si>
    <t>2. Select the option 'Enable this content' and press OK to proceed</t>
  </si>
  <si>
    <t>No.</t>
  </si>
  <si>
    <t>Request Key</t>
  </si>
  <si>
    <t>Activation Key</t>
  </si>
  <si>
    <t>Date Created</t>
  </si>
  <si>
    <t>Reference</t>
  </si>
  <si>
    <t>Enter Request Key:</t>
  </si>
  <si>
    <t>addins</t>
  </si>
  <si>
    <t>Last day</t>
  </si>
  <si>
    <t>protf</t>
  </si>
  <si>
    <t>Protect all formulae</t>
  </si>
  <si>
    <t>Sheet Name</t>
  </si>
  <si>
    <t>XLSafe</t>
  </si>
  <si>
    <t>XLKey Generator</t>
  </si>
  <si>
    <t>RKEY</t>
  </si>
  <si>
    <t>56U9-2R83-F20S-25K7-1452</t>
  </si>
  <si>
    <t>hidef</t>
  </si>
  <si>
    <t>Hide all formulae</t>
  </si>
  <si>
    <t>s1</t>
  </si>
  <si>
    <t>Select locked cells</t>
  </si>
  <si>
    <t>prott</t>
  </si>
  <si>
    <t>Protect text labels</t>
  </si>
  <si>
    <t>s2</t>
  </si>
  <si>
    <t>Select unlocked cells</t>
  </si>
  <si>
    <t>protc</t>
  </si>
  <si>
    <t>Protect constants</t>
  </si>
  <si>
    <t>s3</t>
  </si>
  <si>
    <t>format cells</t>
  </si>
  <si>
    <t>Retries</t>
  </si>
  <si>
    <t>protb</t>
  </si>
  <si>
    <t>Protect blanks</t>
  </si>
  <si>
    <t>s4</t>
  </si>
  <si>
    <t>format columns</t>
  </si>
  <si>
    <t>Hours</t>
  </si>
  <si>
    <t>removex</t>
  </si>
  <si>
    <t>Disable hardware act</t>
  </si>
  <si>
    <t>s5</t>
  </si>
  <si>
    <t>format rows</t>
  </si>
  <si>
    <t>protcha</t>
  </si>
  <si>
    <t>Protect charts</t>
  </si>
  <si>
    <t>s6</t>
  </si>
  <si>
    <t>insert columns</t>
  </si>
  <si>
    <t>protobj</t>
  </si>
  <si>
    <t>Protect objects</t>
  </si>
  <si>
    <t>s7</t>
  </si>
  <si>
    <t>insert rows</t>
  </si>
  <si>
    <t>discut</t>
  </si>
  <si>
    <t>Disable cut/copy</t>
  </si>
  <si>
    <t>s8</t>
  </si>
  <si>
    <t>insert hyperlinks</t>
  </si>
  <si>
    <t>disprint</t>
  </si>
  <si>
    <t xml:space="preserve">Disable printing </t>
  </si>
  <si>
    <t>s9</t>
  </si>
  <si>
    <t xml:space="preserve">delete columns </t>
  </si>
  <si>
    <t>actime</t>
  </si>
  <si>
    <t>Activate time Exp</t>
  </si>
  <si>
    <t>s10</t>
  </si>
  <si>
    <t>delete rows</t>
  </si>
  <si>
    <t>Formula</t>
  </si>
  <si>
    <t>passop</t>
  </si>
  <si>
    <t>Password to open</t>
  </si>
  <si>
    <t>s11</t>
  </si>
  <si>
    <t xml:space="preserve">sort </t>
  </si>
  <si>
    <t>Internal Clock</t>
  </si>
  <si>
    <t>protstr</t>
  </si>
  <si>
    <t>Protect workbook str</t>
  </si>
  <si>
    <t>s12</t>
  </si>
  <si>
    <t>use autofilter</t>
  </si>
  <si>
    <t>passpanel</t>
  </si>
  <si>
    <t>Password panel</t>
  </si>
  <si>
    <t>s13</t>
  </si>
  <si>
    <t>use pivottable reports</t>
  </si>
  <si>
    <t>T1</t>
  </si>
  <si>
    <t>Expiration period in days</t>
  </si>
  <si>
    <t>s14</t>
  </si>
  <si>
    <t>edit objects</t>
  </si>
  <si>
    <t>T2</t>
  </si>
  <si>
    <t>Expiry Date</t>
  </si>
  <si>
    <t>dd/mm/yyyy</t>
  </si>
  <si>
    <t>s15</t>
  </si>
  <si>
    <t>edit scenarios</t>
  </si>
  <si>
    <t>T3</t>
  </si>
  <si>
    <t>Password open string</t>
  </si>
  <si>
    <t>T4</t>
  </si>
  <si>
    <t xml:space="preserve">Password panel string </t>
  </si>
  <si>
    <t xml:space="preserve">disright </t>
  </si>
  <si>
    <t>Disable Right click</t>
  </si>
  <si>
    <t>disribbon</t>
  </si>
  <si>
    <t>Disable Ribbon Interface</t>
  </si>
  <si>
    <t>alwaysask</t>
  </si>
  <si>
    <t>Always ask for Key</t>
  </si>
  <si>
    <t>opauto</t>
  </si>
  <si>
    <t>Cells Autoprotection</t>
  </si>
  <si>
    <t>A.</t>
  </si>
  <si>
    <t>lockfile</t>
  </si>
  <si>
    <t>Lock file to its current location</t>
  </si>
  <si>
    <t>B.</t>
  </si>
  <si>
    <t>lockfileloc</t>
  </si>
  <si>
    <t>Lock file path</t>
  </si>
  <si>
    <t>C.</t>
  </si>
  <si>
    <t>lockfilename</t>
  </si>
  <si>
    <t>Lock file name</t>
  </si>
  <si>
    <t>D.</t>
  </si>
  <si>
    <t>forauto</t>
  </si>
  <si>
    <t>Cells Autocalculation</t>
  </si>
  <si>
    <t>E.</t>
  </si>
  <si>
    <t>Manual Activation</t>
  </si>
  <si>
    <t>F.</t>
  </si>
  <si>
    <t>Column Hide</t>
  </si>
  <si>
    <t>G.</t>
  </si>
  <si>
    <t xml:space="preserve">Colleague Use </t>
  </si>
  <si>
    <t xml:space="preserve">FALSE </t>
  </si>
  <si>
    <t>AUTO</t>
  </si>
  <si>
    <t>H.</t>
  </si>
  <si>
    <t>p18910sd8dqapyaa</t>
  </si>
  <si>
    <t>d78qwdH83Jo8da1</t>
  </si>
  <si>
    <t>a71rfdj13vo7dk1</t>
  </si>
  <si>
    <t>datasafexl@googlemail.com</t>
  </si>
  <si>
    <t>SINGLE</t>
  </si>
  <si>
    <t>plmplm123</t>
  </si>
  <si>
    <t>XLSAFE PRO APP</t>
  </si>
  <si>
    <t>smtp.gmail.com</t>
  </si>
  <si>
    <t>Permission Set</t>
  </si>
  <si>
    <t>sheet</t>
  </si>
  <si>
    <t>col width</t>
  </si>
  <si>
    <t>row</t>
  </si>
  <si>
    <t>col</t>
  </si>
  <si>
    <t>START</t>
  </si>
  <si>
    <t>Start Logs</t>
  </si>
  <si>
    <t>COL</t>
  </si>
  <si>
    <t>Col</t>
  </si>
  <si>
    <t>xloader</t>
  </si>
  <si>
    <t>xlsafe</t>
  </si>
  <si>
    <t>xlkey</t>
  </si>
  <si>
    <t>sheet1</t>
  </si>
  <si>
    <t>sheet2</t>
  </si>
  <si>
    <t>sheet3</t>
  </si>
  <si>
    <t xml:space="preserve">juster@usf.edu_x000D_
</t>
  </si>
  <si>
    <t>2Cities-NO.xlsm</t>
  </si>
  <si>
    <t>Tom on Friday, April 20, 2012  1:43 PM</t>
  </si>
  <si>
    <t>HOST</t>
  </si>
  <si>
    <t>ufcaej2</t>
  </si>
  <si>
    <t>iniapp_host</t>
  </si>
  <si>
    <t>WARN</t>
  </si>
  <si>
    <t>post</t>
  </si>
  <si>
    <t>Answers</t>
  </si>
  <si>
    <t>Sheet2</t>
  </si>
  <si>
    <t>KEY</t>
  </si>
  <si>
    <t>Sheet3</t>
  </si>
  <si>
    <t>Tom on Friday, April 20, 2012  1:52 PM</t>
  </si>
  <si>
    <t>Tom on Friday, April 20, 2012  2:01 PM</t>
  </si>
  <si>
    <t>Tom on Friday, April 20, 2012  2:13 PM</t>
  </si>
  <si>
    <t>Tom on Friday, April 20, 2012  2:23 PM</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</si>
</sst>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m/d/yy\ h:mm;@"/>
    <numFmt numFmtId="166" formatCode="0\ &quot;hours left&quot;"/>
    <numFmt numFmtId="167" formatCode="0\ &quot;days left&quot;"/>
    <numFmt numFmtId="168" formatCode="dd/mm/yyyy;@"/>
  </numFmts>
  <fonts count="45" x14ac:knownFonts="1">
    <font>
      <sz val="11"/>
      <color theme="1"/>
      <name val="Calibri"/>
      <family val="2"/>
      <scheme val="minor"/>
    </font>
    <font>
      <b/>
      <sz val="11"/>
      <color theme="1"/>
      <name val="Calibri"/>
      <family val="2"/>
      <scheme val="minor"/>
    </font>
    <font>
      <sz val="14"/>
      <name val="Calibri"/>
      <family val="2"/>
      <scheme val="minor"/>
    </font>
    <font>
      <sz val="11"/>
      <name val="Calibri"/>
      <family val="2"/>
      <scheme val="minor"/>
    </font>
    <font>
      <b/>
      <sz val="11"/>
      <name val="Calibri"/>
      <family val="2"/>
      <scheme val="minor"/>
    </font>
    <font>
      <sz val="11"/>
      <color rgb="FF000000"/>
      <name val="Calibri"/>
      <family val="2"/>
      <scheme val="minor"/>
    </font>
    <font>
      <b/>
      <sz val="9"/>
      <name val="Calibri"/>
      <family val="2"/>
      <scheme val="minor"/>
    </font>
    <font>
      <sz val="10"/>
      <color rgb="FF000000"/>
      <name val="Calibri"/>
      <family val="2"/>
      <scheme val="minor"/>
    </font>
    <font>
      <b/>
      <i/>
      <u/>
      <sz val="10"/>
      <color rgb="FF000000"/>
      <name val="Calibri"/>
      <family val="2"/>
      <scheme val="minor"/>
    </font>
    <font>
      <b/>
      <sz val="10"/>
      <name val="Calibri"/>
      <family val="2"/>
      <scheme val="minor"/>
    </font>
    <font>
      <b/>
      <sz val="10"/>
      <color rgb="FF000000"/>
      <name val="Calibri"/>
      <family val="2"/>
      <scheme val="minor"/>
    </font>
    <font>
      <b/>
      <u/>
      <sz val="10"/>
      <color rgb="FF000000"/>
      <name val="Calibri"/>
      <family val="2"/>
      <scheme val="minor"/>
    </font>
    <font>
      <b/>
      <sz val="18"/>
      <name val="Arial"/>
      <family val="2"/>
    </font>
    <font>
      <sz val="9"/>
      <color theme="1"/>
      <name val="Calibri"/>
      <family val="2"/>
      <scheme val="minor"/>
    </font>
    <font>
      <b/>
      <sz val="10"/>
      <color theme="1"/>
      <name val="Calibri"/>
      <family val="2"/>
      <scheme val="minor"/>
    </font>
    <font>
      <b/>
      <sz val="9"/>
      <color theme="1"/>
      <name val="Calibri"/>
      <family val="2"/>
      <scheme val="minor"/>
    </font>
    <font>
      <sz val="12"/>
      <color theme="1"/>
      <name val="Tahoma"/>
      <family val="2"/>
    </font>
    <font>
      <sz val="18"/>
      <color theme="1"/>
      <name val="Arial"/>
      <family val="2"/>
    </font>
    <font>
      <sz val="10"/>
      <name val="Arial"/>
    </font>
    <font>
      <sz val="8"/>
      <color indexed="48"/>
      <name val="Arial"/>
    </font>
    <font>
      <b/>
      <sz val="8"/>
      <color indexed="10"/>
      <name val="Arial"/>
      <family val="2"/>
    </font>
    <font>
      <b/>
      <sz val="10"/>
      <color indexed="63"/>
      <name val="Arial"/>
      <family val="2"/>
    </font>
    <font>
      <b/>
      <sz val="10"/>
      <color indexed="48"/>
      <name val="Arial"/>
      <family val="2"/>
    </font>
    <font>
      <b/>
      <sz val="10"/>
      <color indexed="9"/>
      <name val="Arial"/>
      <family val="2"/>
    </font>
    <font>
      <b/>
      <sz val="24"/>
      <color indexed="10"/>
      <name val="Arial"/>
      <family val="2"/>
    </font>
    <font>
      <u/>
      <sz val="10"/>
      <color theme="10"/>
      <name val="Arial"/>
    </font>
    <font>
      <u/>
      <sz val="8"/>
      <color indexed="12"/>
      <name val="Arial"/>
    </font>
    <font>
      <b/>
      <sz val="16"/>
      <name val="Arial"/>
      <family val="2"/>
    </font>
    <font>
      <b/>
      <sz val="10"/>
      <color indexed="10"/>
      <name val="Arial"/>
      <family val="2"/>
    </font>
    <font>
      <b/>
      <sz val="10"/>
      <name val="Arial"/>
      <family val="2"/>
    </font>
    <font>
      <sz val="10"/>
      <color indexed="10"/>
      <name val="Arial"/>
      <family val="2"/>
    </font>
    <font>
      <sz val="10"/>
      <name val="Arial"/>
      <family val="2"/>
    </font>
    <font>
      <sz val="8"/>
      <name val="Tms Rmn"/>
      <family val="1"/>
    </font>
    <font>
      <sz val="9"/>
      <name val="Courier"/>
      <family val="3"/>
    </font>
    <font>
      <sz val="9"/>
      <name val="Helv"/>
      <family val="2"/>
    </font>
    <font>
      <sz val="10"/>
      <color indexed="8"/>
      <name val="Times New Roman"/>
      <family val="1"/>
    </font>
    <font>
      <i/>
      <sz val="8"/>
      <name val="Times New Roman"/>
      <family val="1"/>
    </font>
    <font>
      <sz val="10"/>
      <color indexed="9"/>
      <name val="Arial"/>
      <family val="2"/>
    </font>
    <font>
      <sz val="8"/>
      <color indexed="9"/>
      <name val="Arial"/>
      <family val="2"/>
    </font>
    <font>
      <sz val="10"/>
      <color indexed="9"/>
      <name val="Arial"/>
    </font>
    <font>
      <i/>
      <sz val="10"/>
      <color indexed="9"/>
      <name val="Arial"/>
      <family val="2"/>
    </font>
    <font>
      <sz val="11"/>
      <color indexed="9"/>
      <name val="Calibri"/>
      <family val="2"/>
    </font>
    <font>
      <sz val="10"/>
      <color indexed="9"/>
      <name val="Arial Unicode MS"/>
      <family val="2"/>
    </font>
    <font>
      <sz val="1"/>
      <color indexed="9"/>
      <name val="Arial"/>
      <family val="2"/>
    </font>
    <font>
      <b/>
      <sz val="8"/>
      <color indexed="9"/>
      <name val="Arial"/>
      <family val="2"/>
    </font>
  </fonts>
  <fills count="18">
    <fill>
      <patternFill patternType="none"/>
    </fill>
    <fill>
      <patternFill patternType="gray125"/>
    </fill>
    <fill>
      <patternFill patternType="solid">
        <fgColor rgb="FFFFCC99"/>
        <bgColor indexed="64"/>
      </patternFill>
    </fill>
    <fill>
      <patternFill patternType="solid">
        <fgColor rgb="FFFFFF99"/>
        <bgColor indexed="64"/>
      </patternFill>
    </fill>
    <fill>
      <patternFill patternType="solid">
        <fgColor rgb="FFFFCCFF"/>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99CCFF"/>
        <bgColor indexed="64"/>
      </patternFill>
    </fill>
    <fill>
      <patternFill patternType="solid">
        <fgColor theme="0" tint="-0.14999847407452621"/>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A7FF"/>
        <bgColor indexed="64"/>
      </patternFill>
    </fill>
    <fill>
      <patternFill patternType="solid">
        <fgColor rgb="FFFF8B8B"/>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indexed="9"/>
        <bgColor indexed="64"/>
      </patternFill>
    </fill>
    <fill>
      <patternFill patternType="solid">
        <fgColor indexed="48"/>
        <bgColor indexed="64"/>
      </patternFill>
    </fill>
  </fills>
  <borders count="35">
    <border>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medium">
        <color indexed="64"/>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medium">
        <color rgb="FFFF0000"/>
      </left>
      <right style="medium">
        <color rgb="FFFF0000"/>
      </right>
      <top style="medium">
        <color rgb="FFFF0000"/>
      </top>
      <bottom style="medium">
        <color rgb="FFFF0000"/>
      </bottom>
      <diagonal/>
    </border>
    <border>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14999847407452621"/>
      </bottom>
      <diagonal/>
    </border>
    <border>
      <left style="hair">
        <color indexed="48"/>
      </left>
      <right/>
      <top style="hair">
        <color indexed="48"/>
      </top>
      <bottom/>
      <diagonal/>
    </border>
    <border>
      <left/>
      <right/>
      <top style="hair">
        <color indexed="48"/>
      </top>
      <bottom/>
      <diagonal/>
    </border>
    <border>
      <left/>
      <right style="hair">
        <color indexed="48"/>
      </right>
      <top style="hair">
        <color indexed="48"/>
      </top>
      <bottom/>
      <diagonal/>
    </border>
    <border>
      <left style="hair">
        <color indexed="48"/>
      </left>
      <right/>
      <top/>
      <bottom/>
      <diagonal/>
    </border>
    <border>
      <left/>
      <right style="hair">
        <color indexed="48"/>
      </right>
      <top/>
      <bottom/>
      <diagonal/>
    </border>
    <border>
      <left style="hair">
        <color indexed="48"/>
      </left>
      <right style="hair">
        <color indexed="48"/>
      </right>
      <top style="hair">
        <color indexed="48"/>
      </top>
      <bottom style="hair">
        <color indexed="48"/>
      </bottom>
      <diagonal/>
    </border>
    <border>
      <left style="hair">
        <color indexed="48"/>
      </left>
      <right/>
      <top/>
      <bottom style="hair">
        <color indexed="48"/>
      </bottom>
      <diagonal/>
    </border>
    <border>
      <left/>
      <right/>
      <top/>
      <bottom style="hair">
        <color indexed="48"/>
      </bottom>
      <diagonal/>
    </border>
    <border>
      <left/>
      <right style="hair">
        <color indexed="48"/>
      </right>
      <top/>
      <bottom style="hair">
        <color indexed="48"/>
      </bottom>
      <diagonal/>
    </border>
    <border>
      <left/>
      <right/>
      <top/>
      <bottom style="thin">
        <color indexed="8"/>
      </bottom>
      <diagonal/>
    </border>
  </borders>
  <cellStyleXfs count="10">
    <xf numFmtId="0" fontId="0" fillId="0" borderId="0"/>
    <xf numFmtId="0" fontId="18" fillId="0" borderId="0"/>
    <xf numFmtId="0" fontId="25" fillId="0" borderId="0" applyNumberFormat="0" applyFill="0" applyBorder="0" applyAlignment="0" applyProtection="0">
      <alignment vertical="top"/>
      <protection locked="0"/>
    </xf>
    <xf numFmtId="0" fontId="31" fillId="0" borderId="0" applyNumberFormat="0" applyFill="0" applyBorder="0" applyAlignment="0" applyProtection="0"/>
    <xf numFmtId="0" fontId="31" fillId="0" borderId="0"/>
    <xf numFmtId="1" fontId="32" fillId="0" borderId="0"/>
    <xf numFmtId="1" fontId="33" fillId="0" borderId="0"/>
    <xf numFmtId="1" fontId="34" fillId="0" borderId="0"/>
    <xf numFmtId="0" fontId="35" fillId="0" borderId="34">
      <alignment horizontal="centerContinuous"/>
    </xf>
    <xf numFmtId="0" fontId="36" fillId="0" borderId="34"/>
  </cellStyleXfs>
  <cellXfs count="183">
    <xf numFmtId="0" fontId="0" fillId="0" borderId="0" xfId="0"/>
    <xf numFmtId="0" fontId="3" fillId="0" borderId="0" xfId="0" applyFont="1" applyProtection="1">
      <protection locked="0"/>
    </xf>
    <xf numFmtId="0" fontId="3" fillId="0" borderId="0" xfId="0" applyFont="1" applyAlignment="1" applyProtection="1">
      <alignment horizontal="center"/>
      <protection locked="0"/>
    </xf>
    <xf numFmtId="0" fontId="0" fillId="0" borderId="0" xfId="0" applyFont="1" applyFill="1" applyBorder="1" applyProtection="1">
      <protection locked="0"/>
    </xf>
    <xf numFmtId="0" fontId="3" fillId="0" borderId="0" xfId="0" applyFont="1" applyBorder="1" applyAlignment="1" applyProtection="1">
      <alignment horizontal="center"/>
      <protection locked="0"/>
    </xf>
    <xf numFmtId="0" fontId="3" fillId="0" borderId="0" xfId="0" applyFont="1" applyBorder="1" applyProtection="1">
      <protection locked="0"/>
    </xf>
    <xf numFmtId="0" fontId="4" fillId="0" borderId="0" xfId="0" applyFont="1" applyProtection="1">
      <protection locked="0"/>
    </xf>
    <xf numFmtId="164" fontId="3" fillId="3" borderId="16" xfId="0" applyNumberFormat="1" applyFont="1" applyFill="1" applyBorder="1" applyAlignment="1" applyProtection="1">
      <alignment horizontal="center" vertical="center" wrapText="1"/>
      <protection locked="0"/>
    </xf>
    <xf numFmtId="164" fontId="3" fillId="3" borderId="22" xfId="0" applyNumberFormat="1" applyFont="1" applyFill="1" applyBorder="1" applyAlignment="1" applyProtection="1">
      <alignment horizontal="center" vertical="center" wrapText="1"/>
      <protection locked="0"/>
    </xf>
    <xf numFmtId="164" fontId="5" fillId="3" borderId="16" xfId="0" applyNumberFormat="1" applyFont="1" applyFill="1" applyBorder="1" applyAlignment="1" applyProtection="1">
      <alignment horizontal="center" vertical="center" wrapText="1"/>
      <protection locked="0"/>
    </xf>
    <xf numFmtId="0" fontId="3" fillId="0" borderId="0" xfId="0" applyFont="1" applyFill="1" applyProtection="1">
      <protection locked="0"/>
    </xf>
    <xf numFmtId="164" fontId="5" fillId="3" borderId="21" xfId="0" applyNumberFormat="1" applyFont="1" applyFill="1" applyBorder="1" applyAlignment="1" applyProtection="1">
      <alignment horizontal="center" vertical="center" wrapText="1"/>
      <protection locked="0"/>
    </xf>
    <xf numFmtId="164" fontId="5" fillId="3" borderId="17" xfId="0" applyNumberFormat="1" applyFont="1" applyFill="1" applyBorder="1" applyAlignment="1" applyProtection="1">
      <alignment horizontal="center" vertical="center" wrapText="1"/>
      <protection locked="0"/>
    </xf>
    <xf numFmtId="0" fontId="19" fillId="0" borderId="0" xfId="1" applyFont="1"/>
    <xf numFmtId="0" fontId="18" fillId="0" borderId="0" xfId="1"/>
    <xf numFmtId="0" fontId="18" fillId="0" borderId="25" xfId="1" applyBorder="1"/>
    <xf numFmtId="0" fontId="18" fillId="0" borderId="26" xfId="1" applyBorder="1"/>
    <xf numFmtId="0" fontId="18" fillId="0" borderId="27" xfId="1" applyBorder="1"/>
    <xf numFmtId="0" fontId="20" fillId="0" borderId="0" xfId="1" applyFont="1"/>
    <xf numFmtId="0" fontId="18" fillId="0" borderId="28" xfId="1" applyBorder="1"/>
    <xf numFmtId="0" fontId="18" fillId="0" borderId="0" xfId="1" applyBorder="1"/>
    <xf numFmtId="0" fontId="18" fillId="0" borderId="29" xfId="1" applyBorder="1"/>
    <xf numFmtId="0" fontId="21" fillId="16" borderId="0" xfId="1" applyFont="1" applyFill="1" applyBorder="1" applyAlignment="1">
      <alignment vertical="center" wrapText="1"/>
    </xf>
    <xf numFmtId="0" fontId="22" fillId="0" borderId="30" xfId="1" applyFont="1" applyBorder="1" applyAlignment="1" applyProtection="1">
      <alignment horizontal="left"/>
      <protection locked="0"/>
    </xf>
    <xf numFmtId="0" fontId="23" fillId="17" borderId="30" xfId="1" applyFont="1" applyFill="1" applyBorder="1" applyAlignment="1">
      <alignment vertical="center"/>
    </xf>
    <xf numFmtId="0" fontId="22" fillId="0" borderId="30" xfId="1" applyFont="1" applyBorder="1" applyAlignment="1">
      <alignment horizontal="left"/>
    </xf>
    <xf numFmtId="0" fontId="18" fillId="0" borderId="31" xfId="1" applyBorder="1"/>
    <xf numFmtId="0" fontId="18" fillId="0" borderId="32" xfId="1" applyBorder="1"/>
    <xf numFmtId="0" fontId="18" fillId="0" borderId="33" xfId="1" applyBorder="1"/>
    <xf numFmtId="0" fontId="24" fillId="0" borderId="0" xfId="1" applyFont="1"/>
    <xf numFmtId="0" fontId="26" fillId="0" borderId="0" xfId="2" applyFont="1" applyAlignment="1" applyProtection="1"/>
    <xf numFmtId="0" fontId="27" fillId="0" borderId="0" xfId="1" applyFont="1"/>
    <xf numFmtId="0" fontId="30" fillId="0" borderId="0" xfId="1" applyFont="1"/>
    <xf numFmtId="0" fontId="30" fillId="0" borderId="0" xfId="1" applyFont="1" applyAlignment="1">
      <alignment horizontal="left"/>
    </xf>
    <xf numFmtId="0" fontId="28" fillId="0" borderId="0" xfId="1" applyFont="1"/>
    <xf numFmtId="0" fontId="28" fillId="0" borderId="0" xfId="1" applyFont="1" applyAlignment="1">
      <alignment horizontal="left"/>
    </xf>
    <xf numFmtId="0" fontId="22" fillId="0" borderId="30" xfId="1" applyFont="1" applyBorder="1"/>
    <xf numFmtId="0" fontId="21" fillId="0" borderId="0" xfId="1" applyFont="1" applyFill="1" applyBorder="1" applyAlignment="1">
      <alignment vertical="center"/>
    </xf>
    <xf numFmtId="0" fontId="37" fillId="16" borderId="0" xfId="1" applyFont="1" applyFill="1" applyBorder="1" applyProtection="1">
      <protection locked="0"/>
    </xf>
    <xf numFmtId="22" fontId="37" fillId="16" borderId="0" xfId="1" applyNumberFormat="1" applyFont="1" applyFill="1" applyBorder="1" applyProtection="1">
      <protection locked="0"/>
    </xf>
    <xf numFmtId="0" fontId="37" fillId="16" borderId="0" xfId="1" applyFont="1" applyFill="1" applyBorder="1" applyAlignment="1" applyProtection="1">
      <alignment horizontal="center"/>
      <protection locked="0"/>
    </xf>
    <xf numFmtId="0" fontId="37" fillId="16" borderId="0" xfId="1" quotePrefix="1" applyNumberFormat="1" applyFont="1" applyFill="1" applyBorder="1" applyProtection="1">
      <protection locked="0"/>
    </xf>
    <xf numFmtId="22" fontId="37" fillId="16" borderId="0" xfId="1" quotePrefix="1" applyNumberFormat="1" applyFont="1" applyFill="1" applyBorder="1" applyProtection="1">
      <protection locked="0"/>
    </xf>
    <xf numFmtId="22" fontId="23" fillId="16" borderId="0" xfId="1" quotePrefix="1" applyNumberFormat="1" applyFont="1" applyFill="1" applyBorder="1" applyProtection="1">
      <protection locked="0"/>
    </xf>
    <xf numFmtId="2" fontId="37" fillId="16" borderId="0" xfId="1" applyNumberFormat="1" applyFont="1" applyFill="1" applyBorder="1" applyAlignment="1" applyProtection="1">
      <alignment horizontal="center"/>
      <protection locked="0"/>
    </xf>
    <xf numFmtId="1" fontId="37" fillId="16" borderId="0" xfId="1" quotePrefix="1" applyNumberFormat="1" applyFont="1" applyFill="1" applyBorder="1" applyAlignment="1" applyProtection="1">
      <alignment horizontal="center"/>
      <protection locked="0"/>
    </xf>
    <xf numFmtId="14" fontId="37" fillId="16" borderId="0" xfId="1" applyNumberFormat="1" applyFont="1" applyFill="1" applyBorder="1" applyProtection="1">
      <protection locked="0"/>
    </xf>
    <xf numFmtId="1" fontId="37" fillId="16" borderId="0" xfId="1" applyNumberFormat="1" applyFont="1" applyFill="1" applyBorder="1" applyAlignment="1" applyProtection="1">
      <alignment horizontal="center"/>
      <protection locked="0"/>
    </xf>
    <xf numFmtId="0" fontId="23" fillId="16" borderId="0" xfId="1" applyFont="1" applyFill="1" applyBorder="1" applyAlignment="1" applyProtection="1">
      <alignment horizontal="center"/>
      <protection locked="0"/>
    </xf>
    <xf numFmtId="0" fontId="37" fillId="16" borderId="0" xfId="1" quotePrefix="1" applyFont="1" applyFill="1" applyBorder="1" applyAlignment="1" applyProtection="1">
      <alignment horizontal="center"/>
      <protection locked="0"/>
    </xf>
    <xf numFmtId="0" fontId="38" fillId="16" borderId="0" xfId="1" applyFont="1" applyFill="1" applyBorder="1" applyAlignment="1" applyProtection="1">
      <alignment horizontal="center"/>
      <protection locked="0"/>
    </xf>
    <xf numFmtId="0" fontId="37" fillId="16" borderId="0" xfId="1" applyFont="1" applyFill="1" applyBorder="1" applyAlignment="1" applyProtection="1">
      <alignment horizontal="center" vertical="center"/>
      <protection locked="0"/>
    </xf>
    <xf numFmtId="0" fontId="37" fillId="16" borderId="0" xfId="1" applyFont="1" applyFill="1" applyBorder="1" applyAlignment="1" applyProtection="1">
      <alignment horizontal="left"/>
      <protection locked="0"/>
    </xf>
    <xf numFmtId="0" fontId="39" fillId="0" borderId="0" xfId="1" applyFont="1" applyFill="1" applyProtection="1">
      <protection locked="0"/>
    </xf>
    <xf numFmtId="0" fontId="37" fillId="16" borderId="0" xfId="1" quotePrefix="1" applyFont="1" applyFill="1" applyBorder="1" applyProtection="1">
      <protection locked="0"/>
    </xf>
    <xf numFmtId="165" fontId="37" fillId="16" borderId="0" xfId="1" applyNumberFormat="1" applyFont="1" applyFill="1" applyBorder="1" applyProtection="1">
      <protection locked="0"/>
    </xf>
    <xf numFmtId="164" fontId="37" fillId="16" borderId="0" xfId="1" quotePrefix="1" applyNumberFormat="1" applyFont="1" applyFill="1" applyBorder="1" applyAlignment="1" applyProtection="1">
      <alignment horizontal="center"/>
      <protection locked="0"/>
    </xf>
    <xf numFmtId="21" fontId="37" fillId="16" borderId="0" xfId="1" quotePrefix="1" applyNumberFormat="1" applyFont="1" applyFill="1" applyBorder="1" applyProtection="1">
      <protection locked="0"/>
    </xf>
    <xf numFmtId="1" fontId="37" fillId="16" borderId="0" xfId="1" quotePrefix="1" applyNumberFormat="1" applyFont="1" applyFill="1" applyBorder="1" applyProtection="1">
      <protection locked="0"/>
    </xf>
    <xf numFmtId="1" fontId="37" fillId="16" borderId="0" xfId="1" applyNumberFormat="1" applyFont="1" applyFill="1" applyBorder="1" applyProtection="1">
      <protection locked="0"/>
    </xf>
    <xf numFmtId="166" fontId="37" fillId="16" borderId="0" xfId="1" quotePrefix="1" applyNumberFormat="1" applyFont="1" applyFill="1" applyBorder="1" applyAlignment="1" applyProtection="1">
      <alignment horizontal="center"/>
      <protection locked="0"/>
    </xf>
    <xf numFmtId="0" fontId="37" fillId="16" borderId="0" xfId="1" quotePrefix="1" applyFont="1" applyFill="1" applyBorder="1" applyAlignment="1" applyProtection="1">
      <alignment horizontal="right"/>
      <protection locked="0"/>
    </xf>
    <xf numFmtId="167" fontId="37" fillId="16" borderId="0" xfId="1" quotePrefix="1" applyNumberFormat="1" applyFont="1" applyFill="1" applyBorder="1" applyAlignment="1" applyProtection="1">
      <alignment horizontal="right"/>
      <protection locked="0"/>
    </xf>
    <xf numFmtId="0" fontId="40" fillId="16" borderId="0" xfId="1" applyFont="1" applyFill="1" applyBorder="1" applyAlignment="1" applyProtection="1">
      <alignment horizontal="right"/>
      <protection locked="0"/>
    </xf>
    <xf numFmtId="1" fontId="41" fillId="16" borderId="0" xfId="1" applyNumberFormat="1" applyFont="1" applyFill="1" applyBorder="1" applyProtection="1">
      <protection locked="0"/>
    </xf>
    <xf numFmtId="166" fontId="37" fillId="16" borderId="0" xfId="1" quotePrefix="1" applyNumberFormat="1" applyFont="1" applyFill="1" applyBorder="1" applyAlignment="1" applyProtection="1">
      <alignment horizontal="right"/>
      <protection locked="0"/>
    </xf>
    <xf numFmtId="166" fontId="37" fillId="16" borderId="0" xfId="1" quotePrefix="1" applyNumberFormat="1" applyFont="1" applyFill="1" applyBorder="1" applyProtection="1">
      <protection locked="0"/>
    </xf>
    <xf numFmtId="0" fontId="37" fillId="16" borderId="0" xfId="1" applyFont="1" applyFill="1" applyBorder="1" applyAlignment="1" applyProtection="1">
      <alignment horizontal="right"/>
      <protection locked="0"/>
    </xf>
    <xf numFmtId="0" fontId="41" fillId="16" borderId="0" xfId="1" applyFont="1" applyFill="1" applyBorder="1" applyAlignment="1" applyProtection="1">
      <alignment horizontal="right"/>
      <protection locked="0"/>
    </xf>
    <xf numFmtId="0" fontId="37" fillId="16" borderId="0" xfId="1" applyNumberFormat="1" applyFont="1" applyFill="1" applyBorder="1" applyProtection="1">
      <protection locked="0"/>
    </xf>
    <xf numFmtId="0" fontId="42" fillId="16" borderId="0" xfId="1" applyFont="1" applyFill="1" applyBorder="1" applyAlignment="1" applyProtection="1">
      <alignment horizontal="left"/>
      <protection locked="0"/>
    </xf>
    <xf numFmtId="168" fontId="37" fillId="16" borderId="0" xfId="1" applyNumberFormat="1" applyFont="1" applyFill="1" applyBorder="1" applyAlignment="1" applyProtection="1">
      <alignment horizontal="center" vertical="center"/>
      <protection locked="0"/>
    </xf>
    <xf numFmtId="0" fontId="37" fillId="16" borderId="0" xfId="1" applyFont="1" applyFill="1" applyBorder="1" applyAlignment="1" applyProtection="1">
      <alignment wrapText="1"/>
      <protection locked="0"/>
    </xf>
    <xf numFmtId="0" fontId="39" fillId="16" borderId="0" xfId="1" applyFont="1" applyFill="1" applyProtection="1">
      <protection locked="0"/>
    </xf>
    <xf numFmtId="0" fontId="23" fillId="16" borderId="0" xfId="1" applyFont="1" applyFill="1" applyBorder="1" applyAlignment="1" applyProtection="1">
      <alignment horizontal="right"/>
      <protection locked="0"/>
    </xf>
    <xf numFmtId="0" fontId="37" fillId="16" borderId="0" xfId="1" applyFont="1" applyFill="1" applyBorder="1" applyAlignment="1" applyProtection="1">
      <alignment shrinkToFit="1"/>
      <protection locked="0"/>
    </xf>
    <xf numFmtId="2" fontId="37" fillId="16" borderId="0" xfId="1" quotePrefix="1" applyNumberFormat="1" applyFont="1" applyFill="1" applyBorder="1" applyProtection="1">
      <protection locked="0"/>
    </xf>
    <xf numFmtId="0" fontId="43" fillId="16" borderId="0" xfId="1" applyFont="1" applyFill="1" applyBorder="1" applyAlignment="1" applyProtection="1">
      <alignment horizontal="center" shrinkToFit="1"/>
      <protection locked="0"/>
    </xf>
    <xf numFmtId="45" fontId="44" fillId="16" borderId="0" xfId="1" applyNumberFormat="1" applyFont="1" applyFill="1" applyBorder="1" applyProtection="1">
      <protection locked="0"/>
    </xf>
    <xf numFmtId="0" fontId="37" fillId="0" borderId="0" xfId="1" applyFont="1" applyFill="1" applyBorder="1" applyAlignment="1" applyProtection="1">
      <alignment horizontal="right"/>
      <protection locked="0"/>
    </xf>
    <xf numFmtId="0" fontId="39" fillId="16" borderId="0" xfId="1" applyFont="1" applyFill="1" applyAlignment="1" applyProtection="1">
      <alignment wrapText="1"/>
      <protection locked="0"/>
    </xf>
    <xf numFmtId="0" fontId="6" fillId="12" borderId="1" xfId="0"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6"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protection hidden="1"/>
    </xf>
    <xf numFmtId="0" fontId="12" fillId="4" borderId="3" xfId="0" applyFont="1" applyFill="1" applyBorder="1" applyAlignment="1" applyProtection="1">
      <alignment horizontal="center" vertical="center"/>
      <protection hidden="1"/>
    </xf>
    <xf numFmtId="0" fontId="0" fillId="0" borderId="0" xfId="0" applyProtection="1">
      <protection locked="0"/>
    </xf>
    <xf numFmtId="0" fontId="13" fillId="0" borderId="0" xfId="0" applyNumberFormat="1"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protection locked="0"/>
    </xf>
    <xf numFmtId="0" fontId="0" fillId="0" borderId="4" xfId="0" applyFont="1" applyFill="1" applyBorder="1" applyProtection="1">
      <protection locked="0"/>
    </xf>
    <xf numFmtId="3" fontId="5" fillId="2" borderId="17" xfId="0" applyNumberFormat="1" applyFont="1" applyFill="1" applyBorder="1" applyAlignment="1" applyProtection="1">
      <alignment horizontal="center"/>
      <protection locked="0"/>
    </xf>
    <xf numFmtId="0" fontId="1" fillId="5" borderId="1" xfId="0" applyFont="1" applyFill="1" applyBorder="1" applyAlignment="1" applyProtection="1">
      <alignment horizontal="center" vertical="center"/>
      <protection hidden="1"/>
    </xf>
    <xf numFmtId="0" fontId="6" fillId="0" borderId="0" xfId="0" applyFont="1" applyProtection="1">
      <protection hidden="1"/>
    </xf>
    <xf numFmtId="0" fontId="15" fillId="0" borderId="0" xfId="0" applyFont="1" applyProtection="1">
      <protection hidden="1"/>
    </xf>
    <xf numFmtId="1" fontId="14" fillId="0" borderId="0" xfId="0" applyNumberFormat="1" applyFont="1" applyFill="1" applyBorder="1" applyAlignment="1" applyProtection="1">
      <alignment horizontal="center"/>
      <protection hidden="1"/>
    </xf>
    <xf numFmtId="0" fontId="0" fillId="5" borderId="5" xfId="0" applyFill="1" applyBorder="1" applyAlignment="1" applyProtection="1">
      <alignment horizontal="center" vertical="center"/>
      <protection locked="0"/>
    </xf>
    <xf numFmtId="0" fontId="0" fillId="5" borderId="2" xfId="0" applyFill="1" applyBorder="1" applyAlignment="1" applyProtection="1">
      <alignment horizontal="center" vertical="center"/>
      <protection locked="0"/>
    </xf>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17" fillId="3" borderId="6" xfId="0" applyFont="1" applyFill="1" applyBorder="1" applyAlignment="1" applyProtection="1">
      <alignment horizontal="center" vertical="center"/>
      <protection locked="0"/>
    </xf>
    <xf numFmtId="0" fontId="0" fillId="0" borderId="0" xfId="0" applyFill="1" applyProtection="1">
      <protection locked="0"/>
    </xf>
    <xf numFmtId="0" fontId="15" fillId="0" borderId="0" xfId="0" applyFont="1" applyAlignment="1" applyProtection="1">
      <alignment horizontal="center" wrapText="1"/>
      <protection locked="0"/>
    </xf>
    <xf numFmtId="164" fontId="5" fillId="3" borderId="16" xfId="0" applyNumberFormat="1" applyFont="1" applyFill="1" applyBorder="1" applyAlignment="1" applyProtection="1">
      <alignment horizontal="center" wrapText="1"/>
      <protection locked="0"/>
    </xf>
    <xf numFmtId="3" fontId="5" fillId="2" borderId="16" xfId="0" applyNumberFormat="1" applyFont="1" applyFill="1" applyBorder="1" applyAlignment="1" applyProtection="1">
      <alignment horizontal="center"/>
      <protection locked="0"/>
    </xf>
    <xf numFmtId="164" fontId="5" fillId="2" borderId="16" xfId="0" applyNumberFormat="1" applyFont="1" applyFill="1" applyBorder="1" applyAlignment="1" applyProtection="1">
      <alignment horizontal="center"/>
      <protection locked="0"/>
    </xf>
    <xf numFmtId="164" fontId="5" fillId="2" borderId="19" xfId="0" applyNumberFormat="1" applyFont="1" applyFill="1" applyBorder="1" applyAlignment="1" applyProtection="1">
      <alignment horizontal="center"/>
      <protection locked="0"/>
    </xf>
    <xf numFmtId="164" fontId="5" fillId="2" borderId="21" xfId="0" applyNumberFormat="1" applyFont="1" applyFill="1" applyBorder="1" applyAlignment="1" applyProtection="1">
      <alignment horizontal="center"/>
      <protection locked="0"/>
    </xf>
    <xf numFmtId="164" fontId="5" fillId="2" borderId="20" xfId="0" applyNumberFormat="1" applyFont="1" applyFill="1" applyBorder="1" applyAlignment="1" applyProtection="1">
      <alignment horizontal="center"/>
      <protection locked="0"/>
    </xf>
    <xf numFmtId="0" fontId="0" fillId="0" borderId="0" xfId="0" applyAlignment="1" applyProtection="1">
      <alignment horizontal="right"/>
    </xf>
    <xf numFmtId="0" fontId="0" fillId="0" borderId="0" xfId="0" applyAlignment="1" applyProtection="1">
      <alignment horizontal="center"/>
    </xf>
    <xf numFmtId="0" fontId="0" fillId="10" borderId="0" xfId="0" applyFill="1" applyAlignment="1" applyProtection="1">
      <alignment horizontal="center"/>
    </xf>
    <xf numFmtId="0" fontId="0" fillId="6" borderId="0" xfId="0" applyFill="1" applyAlignment="1" applyProtection="1">
      <alignment horizontal="center"/>
    </xf>
    <xf numFmtId="0" fontId="0" fillId="9" borderId="0" xfId="0" applyFill="1" applyAlignment="1" applyProtection="1">
      <alignment horizontal="center"/>
    </xf>
    <xf numFmtId="0" fontId="0" fillId="14" borderId="0" xfId="0" applyFill="1" applyAlignment="1" applyProtection="1">
      <alignment horizontal="center"/>
    </xf>
    <xf numFmtId="0" fontId="0" fillId="14" borderId="0" xfId="0" applyFill="1" applyAlignment="1" applyProtection="1">
      <alignment horizontal="right"/>
    </xf>
    <xf numFmtId="0" fontId="0" fillId="15" borderId="0" xfId="0" applyFont="1" applyFill="1" applyAlignment="1" applyProtection="1">
      <alignment horizontal="left"/>
    </xf>
    <xf numFmtId="0" fontId="0" fillId="0" borderId="0" xfId="0" applyAlignment="1" applyProtection="1">
      <alignment horizontal="left"/>
    </xf>
    <xf numFmtId="0" fontId="0" fillId="0" borderId="0" xfId="0" applyFill="1" applyAlignment="1" applyProtection="1">
      <alignment horizontal="right"/>
    </xf>
    <xf numFmtId="0" fontId="0" fillId="0" borderId="0" xfId="0" applyAlignment="1" applyProtection="1">
      <alignment horizontal="center"/>
      <protection hidden="1"/>
    </xf>
    <xf numFmtId="0" fontId="0" fillId="0" borderId="0" xfId="0" applyProtection="1">
      <protection hidden="1"/>
    </xf>
    <xf numFmtId="0" fontId="0" fillId="5" borderId="0" xfId="0" applyFill="1" applyAlignment="1" applyProtection="1">
      <alignment horizontal="left" vertical="top"/>
      <protection hidden="1"/>
    </xf>
    <xf numFmtId="0" fontId="0" fillId="0" borderId="0" xfId="0" quotePrefix="1" applyAlignment="1" applyProtection="1">
      <alignment horizontal="center"/>
      <protection hidden="1"/>
    </xf>
    <xf numFmtId="0" fontId="0" fillId="0" borderId="0" xfId="0" quotePrefix="1" applyNumberFormat="1" applyAlignment="1" applyProtection="1">
      <alignment horizontal="center"/>
      <protection hidden="1"/>
    </xf>
    <xf numFmtId="0" fontId="0" fillId="0" borderId="0" xfId="0" applyAlignment="1" applyProtection="1">
      <alignment horizontal="right"/>
      <protection locked="0"/>
    </xf>
    <xf numFmtId="0" fontId="0" fillId="0" borderId="0" xfId="0" applyAlignment="1" applyProtection="1">
      <alignment horizontal="center"/>
      <protection locked="0"/>
    </xf>
    <xf numFmtId="0" fontId="0" fillId="0" borderId="0" xfId="0" applyFont="1" applyFill="1" applyAlignment="1" applyProtection="1">
      <alignment horizontal="left"/>
      <protection locked="0"/>
    </xf>
    <xf numFmtId="0" fontId="0" fillId="15" borderId="0" xfId="0" applyFont="1" applyFill="1" applyAlignment="1" applyProtection="1">
      <alignment horizontal="left"/>
      <protection locked="0"/>
    </xf>
    <xf numFmtId="0" fontId="0" fillId="5" borderId="0" xfId="0" applyFill="1" applyAlignment="1" applyProtection="1">
      <alignment horizontal="left" vertical="top"/>
      <protection locked="0"/>
    </xf>
    <xf numFmtId="0" fontId="0" fillId="0" borderId="0" xfId="0" quotePrefix="1" applyAlignment="1" applyProtection="1">
      <alignment horizontal="center"/>
      <protection locked="0"/>
    </xf>
    <xf numFmtId="0" fontId="3" fillId="0" borderId="0" xfId="0" applyFont="1" applyAlignment="1" applyProtection="1">
      <alignment horizontal="center"/>
      <protection hidden="1"/>
    </xf>
    <xf numFmtId="164" fontId="3" fillId="0" borderId="0" xfId="0" applyNumberFormat="1" applyFont="1" applyAlignment="1" applyProtection="1">
      <alignment horizontal="center"/>
      <protection hidden="1"/>
    </xf>
    <xf numFmtId="0" fontId="3" fillId="0" borderId="0" xfId="0" applyFont="1" applyProtection="1">
      <protection hidden="1"/>
    </xf>
    <xf numFmtId="0" fontId="0" fillId="0" borderId="0" xfId="0" applyFont="1" applyFill="1" applyBorder="1" applyAlignment="1" applyProtection="1">
      <alignment horizontal="left" vertical="center"/>
      <protection locked="0"/>
    </xf>
    <xf numFmtId="0" fontId="0" fillId="0" borderId="0" xfId="0" applyFont="1" applyFill="1" applyBorder="1" applyAlignment="1" applyProtection="1">
      <alignment horizontal="center"/>
      <protection locked="0"/>
    </xf>
    <xf numFmtId="164" fontId="0" fillId="0" borderId="0" xfId="0" applyNumberFormat="1" applyFont="1" applyFill="1" applyBorder="1" applyAlignment="1" applyProtection="1">
      <alignment horizontal="center"/>
      <protection locked="0"/>
    </xf>
    <xf numFmtId="0" fontId="0" fillId="3" borderId="15" xfId="0" applyFont="1" applyFill="1" applyBorder="1" applyProtection="1">
      <protection locked="0"/>
    </xf>
    <xf numFmtId="0" fontId="0" fillId="3" borderId="18" xfId="0" applyFont="1" applyFill="1" applyBorder="1" applyProtection="1">
      <protection locked="0"/>
    </xf>
    <xf numFmtId="164" fontId="0" fillId="3" borderId="16" xfId="0" applyNumberFormat="1" applyFont="1" applyFill="1" applyBorder="1" applyAlignment="1" applyProtection="1">
      <alignment horizontal="center" wrapText="1"/>
      <protection locked="0"/>
    </xf>
    <xf numFmtId="3" fontId="0" fillId="2" borderId="16" xfId="0" applyNumberFormat="1" applyFont="1" applyFill="1" applyBorder="1" applyAlignment="1" applyProtection="1">
      <alignment horizontal="center"/>
      <protection locked="0"/>
    </xf>
    <xf numFmtId="164" fontId="0" fillId="2" borderId="16" xfId="0" applyNumberFormat="1" applyFont="1" applyFill="1" applyBorder="1" applyAlignment="1" applyProtection="1">
      <alignment horizontal="center"/>
      <protection locked="0"/>
    </xf>
    <xf numFmtId="164" fontId="0" fillId="2" borderId="19" xfId="0" applyNumberFormat="1" applyFont="1" applyFill="1" applyBorder="1" applyAlignment="1" applyProtection="1">
      <alignment horizontal="center"/>
      <protection locked="0"/>
    </xf>
    <xf numFmtId="164" fontId="0" fillId="2" borderId="17" xfId="0" applyNumberFormat="1" applyFont="1" applyFill="1" applyBorder="1" applyAlignment="1" applyProtection="1">
      <alignment horizontal="center"/>
      <protection locked="0"/>
    </xf>
    <xf numFmtId="164" fontId="0" fillId="2" borderId="20" xfId="0" applyNumberFormat="1" applyFont="1" applyFill="1" applyBorder="1" applyAlignment="1" applyProtection="1">
      <alignment horizontal="center"/>
      <protection locked="0"/>
    </xf>
    <xf numFmtId="164" fontId="1" fillId="2" borderId="16" xfId="0" applyNumberFormat="1" applyFont="1" applyFill="1" applyBorder="1" applyAlignment="1" applyProtection="1">
      <alignment horizontal="center"/>
      <protection locked="0"/>
    </xf>
    <xf numFmtId="164" fontId="3" fillId="3" borderId="23"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7" fillId="0" borderId="0" xfId="0" applyFont="1" applyAlignment="1" applyProtection="1">
      <alignment horizontal="left" vertical="center" wrapText="1"/>
      <protection locked="0"/>
    </xf>
    <xf numFmtId="0" fontId="0" fillId="0" borderId="0" xfId="0" applyAlignment="1" applyProtection="1">
      <alignment horizontal="center" vertical="center"/>
      <protection locked="0"/>
    </xf>
    <xf numFmtId="164" fontId="5" fillId="0" borderId="16" xfId="0" applyNumberFormat="1" applyFont="1" applyFill="1" applyBorder="1" applyAlignment="1" applyProtection="1">
      <alignment horizontal="center" vertical="center" wrapText="1"/>
      <protection locked="0"/>
    </xf>
    <xf numFmtId="164" fontId="5" fillId="0" borderId="16" xfId="0" applyNumberFormat="1" applyFont="1" applyFill="1" applyBorder="1" applyAlignment="1" applyProtection="1">
      <alignment horizontal="center" wrapText="1"/>
      <protection locked="0"/>
    </xf>
    <xf numFmtId="3" fontId="5" fillId="0" borderId="16" xfId="0" applyNumberFormat="1" applyFont="1" applyFill="1" applyBorder="1" applyAlignment="1" applyProtection="1">
      <alignment horizontal="center"/>
      <protection locked="0"/>
    </xf>
    <xf numFmtId="164" fontId="5" fillId="0" borderId="16" xfId="0" applyNumberFormat="1" applyFont="1" applyFill="1" applyBorder="1" applyAlignment="1" applyProtection="1">
      <alignment horizontal="center"/>
      <protection locked="0"/>
    </xf>
    <xf numFmtId="0" fontId="15" fillId="0" borderId="16" xfId="0" applyFont="1" applyFill="1" applyBorder="1" applyAlignment="1" applyProtection="1">
      <alignment horizontal="center" wrapText="1"/>
      <protection locked="0"/>
    </xf>
    <xf numFmtId="0" fontId="0" fillId="0" borderId="16" xfId="0" applyFill="1" applyBorder="1" applyProtection="1">
      <protection locked="0"/>
    </xf>
    <xf numFmtId="0" fontId="4" fillId="0" borderId="16" xfId="0" applyFont="1" applyFill="1" applyBorder="1" applyAlignment="1" applyProtection="1">
      <alignment horizontal="center" vertical="center"/>
      <protection locked="0"/>
    </xf>
    <xf numFmtId="0" fontId="13" fillId="0" borderId="16" xfId="0" applyNumberFormat="1" applyFont="1" applyFill="1" applyBorder="1" applyAlignment="1" applyProtection="1">
      <alignment horizontal="center" vertical="center" wrapText="1"/>
      <protection locked="0"/>
    </xf>
    <xf numFmtId="0" fontId="13" fillId="0" borderId="16" xfId="0" applyFont="1" applyFill="1" applyBorder="1" applyAlignment="1" applyProtection="1">
      <alignment horizontal="center" vertical="center" wrapText="1"/>
      <protection locked="0"/>
    </xf>
    <xf numFmtId="0" fontId="3" fillId="0" borderId="16" xfId="0" applyFont="1" applyFill="1" applyBorder="1" applyProtection="1">
      <protection locked="0"/>
    </xf>
    <xf numFmtId="0" fontId="1" fillId="0" borderId="16" xfId="0" applyFont="1" applyFill="1" applyBorder="1" applyAlignment="1" applyProtection="1">
      <alignment horizontal="center" vertical="center"/>
      <protection locked="0"/>
    </xf>
    <xf numFmtId="0" fontId="4" fillId="0" borderId="16" xfId="0" applyFont="1" applyFill="1" applyBorder="1" applyProtection="1">
      <protection locked="0"/>
    </xf>
    <xf numFmtId="0" fontId="6" fillId="0" borderId="16" xfId="0" applyFont="1" applyFill="1" applyBorder="1" applyAlignment="1" applyProtection="1">
      <alignment horizontal="center" wrapText="1"/>
      <protection locked="0"/>
    </xf>
    <xf numFmtId="0" fontId="6" fillId="0" borderId="16" xfId="0" applyFont="1" applyFill="1" applyBorder="1" applyProtection="1">
      <protection locked="0"/>
    </xf>
    <xf numFmtId="0" fontId="15" fillId="0" borderId="16" xfId="0" applyFont="1" applyFill="1" applyBorder="1" applyProtection="1">
      <protection locked="0"/>
    </xf>
    <xf numFmtId="0" fontId="14" fillId="0" borderId="16" xfId="0" applyFont="1" applyFill="1" applyBorder="1" applyAlignment="1" applyProtection="1">
      <alignment horizontal="center"/>
      <protection locked="0"/>
    </xf>
    <xf numFmtId="1" fontId="14" fillId="0" borderId="16" xfId="0" applyNumberFormat="1" applyFont="1" applyFill="1" applyBorder="1" applyAlignment="1" applyProtection="1">
      <alignment horizontal="center"/>
      <protection locked="0"/>
    </xf>
    <xf numFmtId="0" fontId="4" fillId="0" borderId="0" xfId="0" applyFont="1" applyFill="1" applyBorder="1" applyAlignment="1" applyProtection="1">
      <alignment horizontal="center" vertical="center"/>
      <protection locked="0"/>
    </xf>
    <xf numFmtId="0" fontId="9" fillId="7" borderId="4" xfId="0" applyFont="1"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wrapText="1"/>
      <protection locked="0"/>
    </xf>
    <xf numFmtId="0" fontId="6" fillId="8" borderId="11" xfId="0" applyFont="1" applyFill="1" applyBorder="1" applyAlignment="1" applyProtection="1">
      <alignment horizontal="center" vertical="center"/>
      <protection locked="0"/>
    </xf>
    <xf numFmtId="0" fontId="6" fillId="8" borderId="12" xfId="0" applyFont="1" applyFill="1" applyBorder="1" applyAlignment="1" applyProtection="1">
      <alignment horizontal="center" vertical="center"/>
      <protection locked="0"/>
    </xf>
    <xf numFmtId="0" fontId="2" fillId="11" borderId="13" xfId="0" applyFont="1" applyFill="1" applyBorder="1" applyAlignment="1" applyProtection="1">
      <alignment horizontal="center" vertical="center"/>
      <protection locked="0"/>
    </xf>
    <xf numFmtId="0" fontId="2" fillId="11" borderId="14" xfId="0" applyFont="1" applyFill="1" applyBorder="1" applyAlignment="1" applyProtection="1">
      <alignment horizontal="center" vertical="center"/>
      <protection locked="0"/>
    </xf>
    <xf numFmtId="0" fontId="7" fillId="0" borderId="4" xfId="0" applyFont="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9" fillId="13" borderId="9" xfId="0" applyFont="1" applyFill="1" applyBorder="1" applyAlignment="1" applyProtection="1">
      <alignment horizontal="center" vertical="center" wrapText="1"/>
      <protection locked="0"/>
    </xf>
    <xf numFmtId="0" fontId="9" fillId="13" borderId="10" xfId="0"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24" xfId="0" applyFont="1" applyFill="1" applyBorder="1" applyAlignment="1" applyProtection="1">
      <alignment horizontal="center" wrapText="1"/>
      <protection locked="0"/>
    </xf>
    <xf numFmtId="0" fontId="16" fillId="0" borderId="0" xfId="0" applyFont="1" applyAlignment="1" applyProtection="1">
      <alignment horizontal="left" vertical="center"/>
      <protection locked="0"/>
    </xf>
    <xf numFmtId="0" fontId="0" fillId="0" borderId="0" xfId="0" applyAlignment="1" applyProtection="1">
      <alignment horizontal="center" vertical="center"/>
      <protection locked="0"/>
    </xf>
  </cellXfs>
  <cellStyles count="10">
    <cellStyle name=" 1" xfId="3"/>
    <cellStyle name="_FA Input " xfId="4"/>
    <cellStyle name="0_BP2_Tax Depreciation " xfId="5"/>
    <cellStyle name="0_BP3_Tax Depreciation " xfId="6"/>
    <cellStyle name="0_Tax Depreciation " xfId="7"/>
    <cellStyle name="Hyperlink" xfId="2" builtinId="8"/>
    <cellStyle name="Normal" xfId="0" builtinId="0"/>
    <cellStyle name="Normal 2" xfId="1"/>
    <cellStyle name="s_Valuation " xfId="8"/>
    <cellStyle name="ssp " xfId="9"/>
  </cellStyles>
  <dxfs count="0"/>
  <tableStyles count="0" defaultTableStyle="TableStyleMedium9" defaultPivotStyle="PivotStyleLight16"/>
  <colors>
    <mruColors>
      <color rgb="FFFFFF99"/>
      <color rgb="FFFFCC99"/>
      <color rgb="FFFFFFCC"/>
      <color rgb="FF212183"/>
      <color rgb="FF3333CC"/>
      <color rgb="FFFFFFFF"/>
      <color rgb="FFFF8B8B"/>
      <color rgb="FFFFA7FF"/>
      <color rgb="FF99CCFF"/>
      <color rgb="FFCC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1.jpe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5.jpeg"/><Relationship Id="rId5" Type="http://schemas.openxmlformats.org/officeDocument/2006/relationships/image" Target="../media/image10.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0</xdr:row>
          <xdr:rowOff>7620</xdr:rowOff>
        </xdr:from>
        <xdr:to>
          <xdr:col>16</xdr:col>
          <xdr:colOff>533400</xdr:colOff>
          <xdr:row>8</xdr:row>
          <xdr:rowOff>106680</xdr:rowOff>
        </xdr:to>
        <xdr:sp macro="" textlink="">
          <xdr:nvSpPr>
            <xdr:cNvPr id="5121" name="TextBox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108</xdr:col>
          <xdr:colOff>30480</xdr:colOff>
          <xdr:row>755</xdr:row>
          <xdr:rowOff>38100</xdr:rowOff>
        </xdr:to>
        <xdr:sp macro="" textlink="">
          <xdr:nvSpPr>
            <xdr:cNvPr id="5126" name="CELLDATASAFEXL71" hidden="1">
              <a:extLst>
                <a:ext uri="{63B3BB69-23CF-44E3-9099-C40C66FF867C}">
                  <a14:compatExt spid="_x0000_s5126"/>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1211580</xdr:colOff>
      <xdr:row>0</xdr:row>
      <xdr:rowOff>144780</xdr:rowOff>
    </xdr:from>
    <xdr:to>
      <xdr:col>6</xdr:col>
      <xdr:colOff>7620</xdr:colOff>
      <xdr:row>2</xdr:row>
      <xdr:rowOff>236220</xdr:rowOff>
    </xdr:to>
    <xdr:pic macro="[0]!XLGens.Picture11_Click">
      <xdr:nvPicPr>
        <xdr:cNvPr id="2" name="Picture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8820" y="144780"/>
          <a:ext cx="1943100"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167640</xdr:colOff>
      <xdr:row>8</xdr:row>
      <xdr:rowOff>30480</xdr:rowOff>
    </xdr:from>
    <xdr:to>
      <xdr:col>5</xdr:col>
      <xdr:colOff>381000</xdr:colOff>
      <xdr:row>10</xdr:row>
      <xdr:rowOff>137160</xdr:rowOff>
    </xdr:to>
    <xdr:pic macro="[0]!XLGens.Picture12_Click">
      <xdr:nvPicPr>
        <xdr:cNvPr id="3" name="Picture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32760" y="1729740"/>
          <a:ext cx="800100"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xdr:row>
      <xdr:rowOff>121920</xdr:rowOff>
    </xdr:from>
    <xdr:to>
      <xdr:col>4</xdr:col>
      <xdr:colOff>60960</xdr:colOff>
      <xdr:row>6</xdr:row>
      <xdr:rowOff>0</xdr:rowOff>
    </xdr:to>
    <xdr:pic>
      <xdr:nvPicPr>
        <xdr:cNvPr id="4" name="Picture 13" descr="XLSafe-PRO_logo excel"/>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7240" y="922020"/>
          <a:ext cx="214884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68580</xdr:colOff>
      <xdr:row>11</xdr:row>
      <xdr:rowOff>45720</xdr:rowOff>
    </xdr:from>
    <xdr:to>
      <xdr:col>3</xdr:col>
      <xdr:colOff>2011680</xdr:colOff>
      <xdr:row>14</xdr:row>
      <xdr:rowOff>30480</xdr:rowOff>
    </xdr:to>
    <xdr:pic macro="[0]!XLGens.Picture14_Click">
      <xdr:nvPicPr>
        <xdr:cNvPr id="5" name="Picture 1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5820" y="2270760"/>
          <a:ext cx="194310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99</xdr:col>
          <xdr:colOff>198120</xdr:colOff>
          <xdr:row>755</xdr:row>
          <xdr:rowOff>45720</xdr:rowOff>
        </xdr:to>
        <xdr:sp macro="" textlink="">
          <xdr:nvSpPr>
            <xdr:cNvPr id="6149" name="CELLDATASAFEXL54" hidden="1">
              <a:extLst>
                <a:ext uri="{63B3BB69-23CF-44E3-9099-C40C66FF867C}">
                  <a14:compatExt spid="_x0000_s614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30480</xdr:colOff>
      <xdr:row>575</xdr:row>
      <xdr:rowOff>30480</xdr:rowOff>
    </xdr:from>
    <xdr:to>
      <xdr:col>4</xdr:col>
      <xdr:colOff>358140</xdr:colOff>
      <xdr:row>587</xdr:row>
      <xdr:rowOff>76200</xdr:rowOff>
    </xdr:to>
    <xdr:pic>
      <xdr:nvPicPr>
        <xdr:cNvPr id="2" name="Picture 11" descr="macros0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 y="96934020"/>
          <a:ext cx="3886200"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601</xdr:row>
      <xdr:rowOff>0</xdr:rowOff>
    </xdr:from>
    <xdr:to>
      <xdr:col>4</xdr:col>
      <xdr:colOff>373380</xdr:colOff>
      <xdr:row>613</xdr:row>
      <xdr:rowOff>38100</xdr:rowOff>
    </xdr:to>
    <xdr:pic>
      <xdr:nvPicPr>
        <xdr:cNvPr id="3" name="Picture 12" descr="macros0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1361240"/>
          <a:ext cx="3931920" cy="2049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205740</xdr:colOff>
      <xdr:row>399</xdr:row>
      <xdr:rowOff>38100</xdr:rowOff>
    </xdr:from>
    <xdr:to>
      <xdr:col>4</xdr:col>
      <xdr:colOff>182880</xdr:colOff>
      <xdr:row>403</xdr:row>
      <xdr:rowOff>60960</xdr:rowOff>
    </xdr:to>
    <xdr:pic macro="[0]!XLSafes.Picture15_Click">
      <xdr:nvPicPr>
        <xdr:cNvPr id="4"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 y="67337940"/>
          <a:ext cx="2628900" cy="69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175260</xdr:colOff>
      <xdr:row>8</xdr:row>
      <xdr:rowOff>22860</xdr:rowOff>
    </xdr:from>
    <xdr:to>
      <xdr:col>4</xdr:col>
      <xdr:colOff>457200</xdr:colOff>
      <xdr:row>10</xdr:row>
      <xdr:rowOff>121920</xdr:rowOff>
    </xdr:to>
    <xdr:pic macro="[0]!XLSafes.Picture19_Click">
      <xdr:nvPicPr>
        <xdr:cNvPr id="5" name="Picture 1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5640" y="1333500"/>
          <a:ext cx="800100"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99060</xdr:colOff>
      <xdr:row>11</xdr:row>
      <xdr:rowOff>7620</xdr:rowOff>
    </xdr:from>
    <xdr:to>
      <xdr:col>2</xdr:col>
      <xdr:colOff>2034540</xdr:colOff>
      <xdr:row>16</xdr:row>
      <xdr:rowOff>266700</xdr:rowOff>
    </xdr:to>
    <xdr:pic macro="[0]!XLSafes.Picture21_Click">
      <xdr:nvPicPr>
        <xdr:cNvPr id="6" name="Picture 2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5840" y="1851660"/>
          <a:ext cx="19354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91440</xdr:rowOff>
    </xdr:from>
    <xdr:to>
      <xdr:col>3</xdr:col>
      <xdr:colOff>419100</xdr:colOff>
      <xdr:row>6</xdr:row>
      <xdr:rowOff>38100</xdr:rowOff>
    </xdr:to>
    <xdr:pic>
      <xdr:nvPicPr>
        <xdr:cNvPr id="7" name="Picture 23" descr="XLSafe-PRO_logo excel"/>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06780" y="403860"/>
          <a:ext cx="255270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137160</xdr:colOff>
      <xdr:row>3</xdr:row>
      <xdr:rowOff>0</xdr:rowOff>
    </xdr:from>
    <xdr:to>
      <xdr:col>9</xdr:col>
      <xdr:colOff>571500</xdr:colOff>
      <xdr:row>6</xdr:row>
      <xdr:rowOff>53340</xdr:rowOff>
    </xdr:to>
    <xdr:pic macro="[0]!XLSafes.Picture24_Click">
      <xdr:nvPicPr>
        <xdr:cNvPr id="8" name="Picture 24" descr="activation"/>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63440" y="312420"/>
          <a:ext cx="2263140"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618309</xdr:colOff>
      <xdr:row>1</xdr:row>
      <xdr:rowOff>403860</xdr:rowOff>
    </xdr:to>
    <xdr:sp macro="[0]!CheckTask" textlink="">
      <xdr:nvSpPr>
        <xdr:cNvPr id="17" name="Rectangle 16"/>
        <xdr:cNvSpPr/>
      </xdr:nvSpPr>
      <xdr:spPr>
        <a:xfrm>
          <a:off x="3124200" y="0"/>
          <a:ext cx="618309" cy="594360"/>
        </a:xfrm>
        <a:prstGeom prst="rect">
          <a:avLst/>
        </a:prstGeom>
        <a:solidFill>
          <a:srgbClr val="FFFFFF">
            <a:alpha val="1176"/>
          </a:srgb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7</xdr:col>
      <xdr:colOff>140</xdr:colOff>
      <xdr:row>0</xdr:row>
      <xdr:rowOff>16215</xdr:rowOff>
    </xdr:from>
    <xdr:to>
      <xdr:col>8</xdr:col>
      <xdr:colOff>6486</xdr:colOff>
      <xdr:row>1</xdr:row>
      <xdr:rowOff>411792</xdr:rowOff>
    </xdr:to>
    <xdr:sp macro="[0]!SubmitScore" textlink="">
      <xdr:nvSpPr>
        <xdr:cNvPr id="4" name="Rectangle 3"/>
        <xdr:cNvSpPr/>
      </xdr:nvSpPr>
      <xdr:spPr>
        <a:xfrm>
          <a:off x="4389260" y="16215"/>
          <a:ext cx="615946" cy="593697"/>
        </a:xfrm>
        <a:prstGeom prst="rect">
          <a:avLst/>
        </a:prstGeom>
        <a:solidFill>
          <a:srgbClr val="FFFFFF">
            <a:alpha val="1176"/>
          </a:srgb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101</xdr:col>
          <xdr:colOff>358140</xdr:colOff>
          <xdr:row>693</xdr:row>
          <xdr:rowOff>45720</xdr:rowOff>
        </xdr:to>
        <xdr:sp macro="" textlink="">
          <xdr:nvSpPr>
            <xdr:cNvPr id="8197" name="CELLDATASAFEXL58" hidden="1">
              <a:extLst>
                <a:ext uri="{63B3BB69-23CF-44E3-9099-C40C66FF867C}">
                  <a14:compatExt spid="_x0000_s819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7</xdr:col>
      <xdr:colOff>140</xdr:colOff>
      <xdr:row>0</xdr:row>
      <xdr:rowOff>16215</xdr:rowOff>
    </xdr:from>
    <xdr:to>
      <xdr:col>8</xdr:col>
      <xdr:colOff>6486</xdr:colOff>
      <xdr:row>1</xdr:row>
      <xdr:rowOff>411792</xdr:rowOff>
    </xdr:to>
    <xdr:sp macro="[0]!SubmitScore" textlink="">
      <xdr:nvSpPr>
        <xdr:cNvPr id="2" name="Rectangle 1"/>
        <xdr:cNvSpPr/>
      </xdr:nvSpPr>
      <xdr:spPr>
        <a:xfrm>
          <a:off x="4267340" y="16215"/>
          <a:ext cx="615946" cy="593373"/>
        </a:xfrm>
        <a:prstGeom prst="rect">
          <a:avLst/>
        </a:prstGeom>
        <a:solidFill>
          <a:srgbClr val="FFFFFF">
            <a:alpha val="1176"/>
          </a:srgb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103</xdr:col>
          <xdr:colOff>586740</xdr:colOff>
          <xdr:row>692</xdr:row>
          <xdr:rowOff>167640</xdr:rowOff>
        </xdr:to>
        <xdr:sp macro="" textlink="">
          <xdr:nvSpPr>
            <xdr:cNvPr id="9221" name="CELLDATASAFEXL29"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113</xdr:col>
          <xdr:colOff>365760</xdr:colOff>
          <xdr:row>694</xdr:row>
          <xdr:rowOff>45720</xdr:rowOff>
        </xdr:to>
        <xdr:sp macro="" textlink="">
          <xdr:nvSpPr>
            <xdr:cNvPr id="10245" name="CELLDATASAFEXL31" hidden="1">
              <a:extLst>
                <a:ext uri="{63B3BB69-23CF-44E3-9099-C40C66FF867C}">
                  <a14:compatExt spid="_x0000_s1024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104</xdr:col>
          <xdr:colOff>53340</xdr:colOff>
          <xdr:row>694</xdr:row>
          <xdr:rowOff>76200</xdr:rowOff>
        </xdr:to>
        <xdr:sp macro="" textlink="">
          <xdr:nvSpPr>
            <xdr:cNvPr id="11269" name="CELLDATASAFEXL78" hidden="1">
              <a:extLst>
                <a:ext uri="{63B3BB69-23CF-44E3-9099-C40C66FF867C}">
                  <a14:compatExt spid="_x0000_s1126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control" Target="../activeX/activeX3.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datasafexl.com/WebHelp/Knowledgebase/KB1011_-_Nothing_happens_when_XLSafe_file_is_opened.htm"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3" Type="http://schemas.openxmlformats.org/officeDocument/2006/relationships/control" Target="../activeX/activeX7.xml"/><Relationship Id="rId2" Type="http://schemas.openxmlformats.org/officeDocument/2006/relationships/vmlDrawing" Target="../drawings/vmlDrawing6.vml"/><Relationship Id="rId1" Type="http://schemas.openxmlformats.org/officeDocument/2006/relationships/drawing" Target="../drawings/drawing7.xml"/><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Xloader"/>
  <dimension ref="A1:BQ326"/>
  <sheetViews>
    <sheetView showRowColHeaders="0" workbookViewId="0">
      <selection activeCell="D300" sqref="D300"/>
    </sheetView>
  </sheetViews>
  <sheetFormatPr defaultColWidth="9.109375" defaultRowHeight="13.2" x14ac:dyDescent="0.25"/>
  <cols>
    <col min="1" max="3" width="9.109375" style="53"/>
    <col min="4" max="4" width="15.5546875" style="53" customWidth="1"/>
    <col min="5" max="7" width="5.6640625" style="53" customWidth="1"/>
    <col min="8" max="8" width="8" style="53" customWidth="1"/>
    <col min="9" max="16" width="5.6640625" style="53" customWidth="1"/>
    <col min="17" max="17" width="8.44140625" style="53" customWidth="1"/>
    <col min="18" max="20" width="5.6640625" style="53" customWidth="1"/>
    <col min="21" max="24" width="9.109375" style="53"/>
    <col min="25" max="25" width="17.88671875" style="53" bestFit="1" customWidth="1"/>
    <col min="26" max="26" width="18" style="53" customWidth="1"/>
    <col min="27" max="27" width="10.6640625" style="53" customWidth="1"/>
    <col min="28" max="28" width="10.33203125" style="53" customWidth="1"/>
    <col min="29" max="30" width="9.109375" style="53"/>
    <col min="31" max="31" width="14.33203125" style="53" customWidth="1"/>
    <col min="32" max="32" width="9.109375" style="53"/>
    <col min="33" max="50" width="5.5546875" style="53" customWidth="1"/>
    <col min="51" max="52" width="9.109375" style="53"/>
    <col min="53" max="53" width="18" style="53" customWidth="1"/>
    <col min="54" max="58" width="9.109375" style="53"/>
    <col min="59" max="59" width="23.5546875" style="53" customWidth="1"/>
    <col min="60" max="250" width="9.109375" style="53"/>
    <col min="251" max="251" width="15.5546875" style="53" customWidth="1"/>
    <col min="252" max="254" width="5.6640625" style="53" customWidth="1"/>
    <col min="255" max="255" width="8" style="53" customWidth="1"/>
    <col min="256" max="263" width="5.6640625" style="53" customWidth="1"/>
    <col min="264" max="264" width="8.44140625" style="53" customWidth="1"/>
    <col min="265" max="267" width="5.6640625" style="53" customWidth="1"/>
    <col min="268" max="271" width="9.109375" style="53"/>
    <col min="272" max="272" width="17.88671875" style="53" bestFit="1" customWidth="1"/>
    <col min="273" max="273" width="18" style="53" customWidth="1"/>
    <col min="274" max="274" width="10.6640625" style="53" customWidth="1"/>
    <col min="275" max="275" width="10.33203125" style="53" customWidth="1"/>
    <col min="276" max="277" width="9.109375" style="53"/>
    <col min="278" max="278" width="14.33203125" style="53" customWidth="1"/>
    <col min="279" max="279" width="9.109375" style="53"/>
    <col min="280" max="297" width="5.5546875" style="53" customWidth="1"/>
    <col min="298" max="299" width="9.109375" style="53"/>
    <col min="300" max="300" width="18" style="53" customWidth="1"/>
    <col min="301" max="305" width="9.109375" style="53"/>
    <col min="306" max="306" width="23.5546875" style="53" customWidth="1"/>
    <col min="307" max="506" width="9.109375" style="53"/>
    <col min="507" max="507" width="15.5546875" style="53" customWidth="1"/>
    <col min="508" max="510" width="5.6640625" style="53" customWidth="1"/>
    <col min="511" max="511" width="8" style="53" customWidth="1"/>
    <col min="512" max="519" width="5.6640625" style="53" customWidth="1"/>
    <col min="520" max="520" width="8.44140625" style="53" customWidth="1"/>
    <col min="521" max="523" width="5.6640625" style="53" customWidth="1"/>
    <col min="524" max="527" width="9.109375" style="53"/>
    <col min="528" max="528" width="17.88671875" style="53" bestFit="1" customWidth="1"/>
    <col min="529" max="529" width="18" style="53" customWidth="1"/>
    <col min="530" max="530" width="10.6640625" style="53" customWidth="1"/>
    <col min="531" max="531" width="10.33203125" style="53" customWidth="1"/>
    <col min="532" max="533" width="9.109375" style="53"/>
    <col min="534" max="534" width="14.33203125" style="53" customWidth="1"/>
    <col min="535" max="535" width="9.109375" style="53"/>
    <col min="536" max="553" width="5.5546875" style="53" customWidth="1"/>
    <col min="554" max="555" width="9.109375" style="53"/>
    <col min="556" max="556" width="18" style="53" customWidth="1"/>
    <col min="557" max="561" width="9.109375" style="53"/>
    <col min="562" max="562" width="23.5546875" style="53" customWidth="1"/>
    <col min="563" max="762" width="9.109375" style="53"/>
    <col min="763" max="763" width="15.5546875" style="53" customWidth="1"/>
    <col min="764" max="766" width="5.6640625" style="53" customWidth="1"/>
    <col min="767" max="767" width="8" style="53" customWidth="1"/>
    <col min="768" max="775" width="5.6640625" style="53" customWidth="1"/>
    <col min="776" max="776" width="8.44140625" style="53" customWidth="1"/>
    <col min="777" max="779" width="5.6640625" style="53" customWidth="1"/>
    <col min="780" max="783" width="9.109375" style="53"/>
    <col min="784" max="784" width="17.88671875" style="53" bestFit="1" customWidth="1"/>
    <col min="785" max="785" width="18" style="53" customWidth="1"/>
    <col min="786" max="786" width="10.6640625" style="53" customWidth="1"/>
    <col min="787" max="787" width="10.33203125" style="53" customWidth="1"/>
    <col min="788" max="789" width="9.109375" style="53"/>
    <col min="790" max="790" width="14.33203125" style="53" customWidth="1"/>
    <col min="791" max="791" width="9.109375" style="53"/>
    <col min="792" max="809" width="5.5546875" style="53" customWidth="1"/>
    <col min="810" max="811" width="9.109375" style="53"/>
    <col min="812" max="812" width="18" style="53" customWidth="1"/>
    <col min="813" max="817" width="9.109375" style="53"/>
    <col min="818" max="818" width="23.5546875" style="53" customWidth="1"/>
    <col min="819" max="1018" width="9.109375" style="53"/>
    <col min="1019" max="1019" width="15.5546875" style="53" customWidth="1"/>
    <col min="1020" max="1022" width="5.6640625" style="53" customWidth="1"/>
    <col min="1023" max="1023" width="8" style="53" customWidth="1"/>
    <col min="1024" max="1031" width="5.6640625" style="53" customWidth="1"/>
    <col min="1032" max="1032" width="8.44140625" style="53" customWidth="1"/>
    <col min="1033" max="1035" width="5.6640625" style="53" customWidth="1"/>
    <col min="1036" max="1039" width="9.109375" style="53"/>
    <col min="1040" max="1040" width="17.88671875" style="53" bestFit="1" customWidth="1"/>
    <col min="1041" max="1041" width="18" style="53" customWidth="1"/>
    <col min="1042" max="1042" width="10.6640625" style="53" customWidth="1"/>
    <col min="1043" max="1043" width="10.33203125" style="53" customWidth="1"/>
    <col min="1044" max="1045" width="9.109375" style="53"/>
    <col min="1046" max="1046" width="14.33203125" style="53" customWidth="1"/>
    <col min="1047" max="1047" width="9.109375" style="53"/>
    <col min="1048" max="1065" width="5.5546875" style="53" customWidth="1"/>
    <col min="1066" max="1067" width="9.109375" style="53"/>
    <col min="1068" max="1068" width="18" style="53" customWidth="1"/>
    <col min="1069" max="1073" width="9.109375" style="53"/>
    <col min="1074" max="1074" width="23.5546875" style="53" customWidth="1"/>
    <col min="1075" max="1274" width="9.109375" style="53"/>
    <col min="1275" max="1275" width="15.5546875" style="53" customWidth="1"/>
    <col min="1276" max="1278" width="5.6640625" style="53" customWidth="1"/>
    <col min="1279" max="1279" width="8" style="53" customWidth="1"/>
    <col min="1280" max="1287" width="5.6640625" style="53" customWidth="1"/>
    <col min="1288" max="1288" width="8.44140625" style="53" customWidth="1"/>
    <col min="1289" max="1291" width="5.6640625" style="53" customWidth="1"/>
    <col min="1292" max="1295" width="9.109375" style="53"/>
    <col min="1296" max="1296" width="17.88671875" style="53" bestFit="1" customWidth="1"/>
    <col min="1297" max="1297" width="18" style="53" customWidth="1"/>
    <col min="1298" max="1298" width="10.6640625" style="53" customWidth="1"/>
    <col min="1299" max="1299" width="10.33203125" style="53" customWidth="1"/>
    <col min="1300" max="1301" width="9.109375" style="53"/>
    <col min="1302" max="1302" width="14.33203125" style="53" customWidth="1"/>
    <col min="1303" max="1303" width="9.109375" style="53"/>
    <col min="1304" max="1321" width="5.5546875" style="53" customWidth="1"/>
    <col min="1322" max="1323" width="9.109375" style="53"/>
    <col min="1324" max="1324" width="18" style="53" customWidth="1"/>
    <col min="1325" max="1329" width="9.109375" style="53"/>
    <col min="1330" max="1330" width="23.5546875" style="53" customWidth="1"/>
    <col min="1331" max="1530" width="9.109375" style="53"/>
    <col min="1531" max="1531" width="15.5546875" style="53" customWidth="1"/>
    <col min="1532" max="1534" width="5.6640625" style="53" customWidth="1"/>
    <col min="1535" max="1535" width="8" style="53" customWidth="1"/>
    <col min="1536" max="1543" width="5.6640625" style="53" customWidth="1"/>
    <col min="1544" max="1544" width="8.44140625" style="53" customWidth="1"/>
    <col min="1545" max="1547" width="5.6640625" style="53" customWidth="1"/>
    <col min="1548" max="1551" width="9.109375" style="53"/>
    <col min="1552" max="1552" width="17.88671875" style="53" bestFit="1" customWidth="1"/>
    <col min="1553" max="1553" width="18" style="53" customWidth="1"/>
    <col min="1554" max="1554" width="10.6640625" style="53" customWidth="1"/>
    <col min="1555" max="1555" width="10.33203125" style="53" customWidth="1"/>
    <col min="1556" max="1557" width="9.109375" style="53"/>
    <col min="1558" max="1558" width="14.33203125" style="53" customWidth="1"/>
    <col min="1559" max="1559" width="9.109375" style="53"/>
    <col min="1560" max="1577" width="5.5546875" style="53" customWidth="1"/>
    <col min="1578" max="1579" width="9.109375" style="53"/>
    <col min="1580" max="1580" width="18" style="53" customWidth="1"/>
    <col min="1581" max="1585" width="9.109375" style="53"/>
    <col min="1586" max="1586" width="23.5546875" style="53" customWidth="1"/>
    <col min="1587" max="1786" width="9.109375" style="53"/>
    <col min="1787" max="1787" width="15.5546875" style="53" customWidth="1"/>
    <col min="1788" max="1790" width="5.6640625" style="53" customWidth="1"/>
    <col min="1791" max="1791" width="8" style="53" customWidth="1"/>
    <col min="1792" max="1799" width="5.6640625" style="53" customWidth="1"/>
    <col min="1800" max="1800" width="8.44140625" style="53" customWidth="1"/>
    <col min="1801" max="1803" width="5.6640625" style="53" customWidth="1"/>
    <col min="1804" max="1807" width="9.109375" style="53"/>
    <col min="1808" max="1808" width="17.88671875" style="53" bestFit="1" customWidth="1"/>
    <col min="1809" max="1809" width="18" style="53" customWidth="1"/>
    <col min="1810" max="1810" width="10.6640625" style="53" customWidth="1"/>
    <col min="1811" max="1811" width="10.33203125" style="53" customWidth="1"/>
    <col min="1812" max="1813" width="9.109375" style="53"/>
    <col min="1814" max="1814" width="14.33203125" style="53" customWidth="1"/>
    <col min="1815" max="1815" width="9.109375" style="53"/>
    <col min="1816" max="1833" width="5.5546875" style="53" customWidth="1"/>
    <col min="1834" max="1835" width="9.109375" style="53"/>
    <col min="1836" max="1836" width="18" style="53" customWidth="1"/>
    <col min="1837" max="1841" width="9.109375" style="53"/>
    <col min="1842" max="1842" width="23.5546875" style="53" customWidth="1"/>
    <col min="1843" max="2042" width="9.109375" style="53"/>
    <col min="2043" max="2043" width="15.5546875" style="53" customWidth="1"/>
    <col min="2044" max="2046" width="5.6640625" style="53" customWidth="1"/>
    <col min="2047" max="2047" width="8" style="53" customWidth="1"/>
    <col min="2048" max="2055" width="5.6640625" style="53" customWidth="1"/>
    <col min="2056" max="2056" width="8.44140625" style="53" customWidth="1"/>
    <col min="2057" max="2059" width="5.6640625" style="53" customWidth="1"/>
    <col min="2060" max="2063" width="9.109375" style="53"/>
    <col min="2064" max="2064" width="17.88671875" style="53" bestFit="1" customWidth="1"/>
    <col min="2065" max="2065" width="18" style="53" customWidth="1"/>
    <col min="2066" max="2066" width="10.6640625" style="53" customWidth="1"/>
    <col min="2067" max="2067" width="10.33203125" style="53" customWidth="1"/>
    <col min="2068" max="2069" width="9.109375" style="53"/>
    <col min="2070" max="2070" width="14.33203125" style="53" customWidth="1"/>
    <col min="2071" max="2071" width="9.109375" style="53"/>
    <col min="2072" max="2089" width="5.5546875" style="53" customWidth="1"/>
    <col min="2090" max="2091" width="9.109375" style="53"/>
    <col min="2092" max="2092" width="18" style="53" customWidth="1"/>
    <col min="2093" max="2097" width="9.109375" style="53"/>
    <col min="2098" max="2098" width="23.5546875" style="53" customWidth="1"/>
    <col min="2099" max="2298" width="9.109375" style="53"/>
    <col min="2299" max="2299" width="15.5546875" style="53" customWidth="1"/>
    <col min="2300" max="2302" width="5.6640625" style="53" customWidth="1"/>
    <col min="2303" max="2303" width="8" style="53" customWidth="1"/>
    <col min="2304" max="2311" width="5.6640625" style="53" customWidth="1"/>
    <col min="2312" max="2312" width="8.44140625" style="53" customWidth="1"/>
    <col min="2313" max="2315" width="5.6640625" style="53" customWidth="1"/>
    <col min="2316" max="2319" width="9.109375" style="53"/>
    <col min="2320" max="2320" width="17.88671875" style="53" bestFit="1" customWidth="1"/>
    <col min="2321" max="2321" width="18" style="53" customWidth="1"/>
    <col min="2322" max="2322" width="10.6640625" style="53" customWidth="1"/>
    <col min="2323" max="2323" width="10.33203125" style="53" customWidth="1"/>
    <col min="2324" max="2325" width="9.109375" style="53"/>
    <col min="2326" max="2326" width="14.33203125" style="53" customWidth="1"/>
    <col min="2327" max="2327" width="9.109375" style="53"/>
    <col min="2328" max="2345" width="5.5546875" style="53" customWidth="1"/>
    <col min="2346" max="2347" width="9.109375" style="53"/>
    <col min="2348" max="2348" width="18" style="53" customWidth="1"/>
    <col min="2349" max="2353" width="9.109375" style="53"/>
    <col min="2354" max="2354" width="23.5546875" style="53" customWidth="1"/>
    <col min="2355" max="2554" width="9.109375" style="53"/>
    <col min="2555" max="2555" width="15.5546875" style="53" customWidth="1"/>
    <col min="2556" max="2558" width="5.6640625" style="53" customWidth="1"/>
    <col min="2559" max="2559" width="8" style="53" customWidth="1"/>
    <col min="2560" max="2567" width="5.6640625" style="53" customWidth="1"/>
    <col min="2568" max="2568" width="8.44140625" style="53" customWidth="1"/>
    <col min="2569" max="2571" width="5.6640625" style="53" customWidth="1"/>
    <col min="2572" max="2575" width="9.109375" style="53"/>
    <col min="2576" max="2576" width="17.88671875" style="53" bestFit="1" customWidth="1"/>
    <col min="2577" max="2577" width="18" style="53" customWidth="1"/>
    <col min="2578" max="2578" width="10.6640625" style="53" customWidth="1"/>
    <col min="2579" max="2579" width="10.33203125" style="53" customWidth="1"/>
    <col min="2580" max="2581" width="9.109375" style="53"/>
    <col min="2582" max="2582" width="14.33203125" style="53" customWidth="1"/>
    <col min="2583" max="2583" width="9.109375" style="53"/>
    <col min="2584" max="2601" width="5.5546875" style="53" customWidth="1"/>
    <col min="2602" max="2603" width="9.109375" style="53"/>
    <col min="2604" max="2604" width="18" style="53" customWidth="1"/>
    <col min="2605" max="2609" width="9.109375" style="53"/>
    <col min="2610" max="2610" width="23.5546875" style="53" customWidth="1"/>
    <col min="2611" max="2810" width="9.109375" style="53"/>
    <col min="2811" max="2811" width="15.5546875" style="53" customWidth="1"/>
    <col min="2812" max="2814" width="5.6640625" style="53" customWidth="1"/>
    <col min="2815" max="2815" width="8" style="53" customWidth="1"/>
    <col min="2816" max="2823" width="5.6640625" style="53" customWidth="1"/>
    <col min="2824" max="2824" width="8.44140625" style="53" customWidth="1"/>
    <col min="2825" max="2827" width="5.6640625" style="53" customWidth="1"/>
    <col min="2828" max="2831" width="9.109375" style="53"/>
    <col min="2832" max="2832" width="17.88671875" style="53" bestFit="1" customWidth="1"/>
    <col min="2833" max="2833" width="18" style="53" customWidth="1"/>
    <col min="2834" max="2834" width="10.6640625" style="53" customWidth="1"/>
    <col min="2835" max="2835" width="10.33203125" style="53" customWidth="1"/>
    <col min="2836" max="2837" width="9.109375" style="53"/>
    <col min="2838" max="2838" width="14.33203125" style="53" customWidth="1"/>
    <col min="2839" max="2839" width="9.109375" style="53"/>
    <col min="2840" max="2857" width="5.5546875" style="53" customWidth="1"/>
    <col min="2858" max="2859" width="9.109375" style="53"/>
    <col min="2860" max="2860" width="18" style="53" customWidth="1"/>
    <col min="2861" max="2865" width="9.109375" style="53"/>
    <col min="2866" max="2866" width="23.5546875" style="53" customWidth="1"/>
    <col min="2867" max="3066" width="9.109375" style="53"/>
    <col min="3067" max="3067" width="15.5546875" style="53" customWidth="1"/>
    <col min="3068" max="3070" width="5.6640625" style="53" customWidth="1"/>
    <col min="3071" max="3071" width="8" style="53" customWidth="1"/>
    <col min="3072" max="3079" width="5.6640625" style="53" customWidth="1"/>
    <col min="3080" max="3080" width="8.44140625" style="53" customWidth="1"/>
    <col min="3081" max="3083" width="5.6640625" style="53" customWidth="1"/>
    <col min="3084" max="3087" width="9.109375" style="53"/>
    <col min="3088" max="3088" width="17.88671875" style="53" bestFit="1" customWidth="1"/>
    <col min="3089" max="3089" width="18" style="53" customWidth="1"/>
    <col min="3090" max="3090" width="10.6640625" style="53" customWidth="1"/>
    <col min="3091" max="3091" width="10.33203125" style="53" customWidth="1"/>
    <col min="3092" max="3093" width="9.109375" style="53"/>
    <col min="3094" max="3094" width="14.33203125" style="53" customWidth="1"/>
    <col min="3095" max="3095" width="9.109375" style="53"/>
    <col min="3096" max="3113" width="5.5546875" style="53" customWidth="1"/>
    <col min="3114" max="3115" width="9.109375" style="53"/>
    <col min="3116" max="3116" width="18" style="53" customWidth="1"/>
    <col min="3117" max="3121" width="9.109375" style="53"/>
    <col min="3122" max="3122" width="23.5546875" style="53" customWidth="1"/>
    <col min="3123" max="3322" width="9.109375" style="53"/>
    <col min="3323" max="3323" width="15.5546875" style="53" customWidth="1"/>
    <col min="3324" max="3326" width="5.6640625" style="53" customWidth="1"/>
    <col min="3327" max="3327" width="8" style="53" customWidth="1"/>
    <col min="3328" max="3335" width="5.6640625" style="53" customWidth="1"/>
    <col min="3336" max="3336" width="8.44140625" style="53" customWidth="1"/>
    <col min="3337" max="3339" width="5.6640625" style="53" customWidth="1"/>
    <col min="3340" max="3343" width="9.109375" style="53"/>
    <col min="3344" max="3344" width="17.88671875" style="53" bestFit="1" customWidth="1"/>
    <col min="3345" max="3345" width="18" style="53" customWidth="1"/>
    <col min="3346" max="3346" width="10.6640625" style="53" customWidth="1"/>
    <col min="3347" max="3347" width="10.33203125" style="53" customWidth="1"/>
    <col min="3348" max="3349" width="9.109375" style="53"/>
    <col min="3350" max="3350" width="14.33203125" style="53" customWidth="1"/>
    <col min="3351" max="3351" width="9.109375" style="53"/>
    <col min="3352" max="3369" width="5.5546875" style="53" customWidth="1"/>
    <col min="3370" max="3371" width="9.109375" style="53"/>
    <col min="3372" max="3372" width="18" style="53" customWidth="1"/>
    <col min="3373" max="3377" width="9.109375" style="53"/>
    <col min="3378" max="3378" width="23.5546875" style="53" customWidth="1"/>
    <col min="3379" max="3578" width="9.109375" style="53"/>
    <col min="3579" max="3579" width="15.5546875" style="53" customWidth="1"/>
    <col min="3580" max="3582" width="5.6640625" style="53" customWidth="1"/>
    <col min="3583" max="3583" width="8" style="53" customWidth="1"/>
    <col min="3584" max="3591" width="5.6640625" style="53" customWidth="1"/>
    <col min="3592" max="3592" width="8.44140625" style="53" customWidth="1"/>
    <col min="3593" max="3595" width="5.6640625" style="53" customWidth="1"/>
    <col min="3596" max="3599" width="9.109375" style="53"/>
    <col min="3600" max="3600" width="17.88671875" style="53" bestFit="1" customWidth="1"/>
    <col min="3601" max="3601" width="18" style="53" customWidth="1"/>
    <col min="3602" max="3602" width="10.6640625" style="53" customWidth="1"/>
    <col min="3603" max="3603" width="10.33203125" style="53" customWidth="1"/>
    <col min="3604" max="3605" width="9.109375" style="53"/>
    <col min="3606" max="3606" width="14.33203125" style="53" customWidth="1"/>
    <col min="3607" max="3607" width="9.109375" style="53"/>
    <col min="3608" max="3625" width="5.5546875" style="53" customWidth="1"/>
    <col min="3626" max="3627" width="9.109375" style="53"/>
    <col min="3628" max="3628" width="18" style="53" customWidth="1"/>
    <col min="3629" max="3633" width="9.109375" style="53"/>
    <col min="3634" max="3634" width="23.5546875" style="53" customWidth="1"/>
    <col min="3635" max="3834" width="9.109375" style="53"/>
    <col min="3835" max="3835" width="15.5546875" style="53" customWidth="1"/>
    <col min="3836" max="3838" width="5.6640625" style="53" customWidth="1"/>
    <col min="3839" max="3839" width="8" style="53" customWidth="1"/>
    <col min="3840" max="3847" width="5.6640625" style="53" customWidth="1"/>
    <col min="3848" max="3848" width="8.44140625" style="53" customWidth="1"/>
    <col min="3849" max="3851" width="5.6640625" style="53" customWidth="1"/>
    <col min="3852" max="3855" width="9.109375" style="53"/>
    <col min="3856" max="3856" width="17.88671875" style="53" bestFit="1" customWidth="1"/>
    <col min="3857" max="3857" width="18" style="53" customWidth="1"/>
    <col min="3858" max="3858" width="10.6640625" style="53" customWidth="1"/>
    <col min="3859" max="3859" width="10.33203125" style="53" customWidth="1"/>
    <col min="3860" max="3861" width="9.109375" style="53"/>
    <col min="3862" max="3862" width="14.33203125" style="53" customWidth="1"/>
    <col min="3863" max="3863" width="9.109375" style="53"/>
    <col min="3864" max="3881" width="5.5546875" style="53" customWidth="1"/>
    <col min="3882" max="3883" width="9.109375" style="53"/>
    <col min="3884" max="3884" width="18" style="53" customWidth="1"/>
    <col min="3885" max="3889" width="9.109375" style="53"/>
    <col min="3890" max="3890" width="23.5546875" style="53" customWidth="1"/>
    <col min="3891" max="4090" width="9.109375" style="53"/>
    <col min="4091" max="4091" width="15.5546875" style="53" customWidth="1"/>
    <col min="4092" max="4094" width="5.6640625" style="53" customWidth="1"/>
    <col min="4095" max="4095" width="8" style="53" customWidth="1"/>
    <col min="4096" max="4103" width="5.6640625" style="53" customWidth="1"/>
    <col min="4104" max="4104" width="8.44140625" style="53" customWidth="1"/>
    <col min="4105" max="4107" width="5.6640625" style="53" customWidth="1"/>
    <col min="4108" max="4111" width="9.109375" style="53"/>
    <col min="4112" max="4112" width="17.88671875" style="53" bestFit="1" customWidth="1"/>
    <col min="4113" max="4113" width="18" style="53" customWidth="1"/>
    <col min="4114" max="4114" width="10.6640625" style="53" customWidth="1"/>
    <col min="4115" max="4115" width="10.33203125" style="53" customWidth="1"/>
    <col min="4116" max="4117" width="9.109375" style="53"/>
    <col min="4118" max="4118" width="14.33203125" style="53" customWidth="1"/>
    <col min="4119" max="4119" width="9.109375" style="53"/>
    <col min="4120" max="4137" width="5.5546875" style="53" customWidth="1"/>
    <col min="4138" max="4139" width="9.109375" style="53"/>
    <col min="4140" max="4140" width="18" style="53" customWidth="1"/>
    <col min="4141" max="4145" width="9.109375" style="53"/>
    <col min="4146" max="4146" width="23.5546875" style="53" customWidth="1"/>
    <col min="4147" max="4346" width="9.109375" style="53"/>
    <col min="4347" max="4347" width="15.5546875" style="53" customWidth="1"/>
    <col min="4348" max="4350" width="5.6640625" style="53" customWidth="1"/>
    <col min="4351" max="4351" width="8" style="53" customWidth="1"/>
    <col min="4352" max="4359" width="5.6640625" style="53" customWidth="1"/>
    <col min="4360" max="4360" width="8.44140625" style="53" customWidth="1"/>
    <col min="4361" max="4363" width="5.6640625" style="53" customWidth="1"/>
    <col min="4364" max="4367" width="9.109375" style="53"/>
    <col min="4368" max="4368" width="17.88671875" style="53" bestFit="1" customWidth="1"/>
    <col min="4369" max="4369" width="18" style="53" customWidth="1"/>
    <col min="4370" max="4370" width="10.6640625" style="53" customWidth="1"/>
    <col min="4371" max="4371" width="10.33203125" style="53" customWidth="1"/>
    <col min="4372" max="4373" width="9.109375" style="53"/>
    <col min="4374" max="4374" width="14.33203125" style="53" customWidth="1"/>
    <col min="4375" max="4375" width="9.109375" style="53"/>
    <col min="4376" max="4393" width="5.5546875" style="53" customWidth="1"/>
    <col min="4394" max="4395" width="9.109375" style="53"/>
    <col min="4396" max="4396" width="18" style="53" customWidth="1"/>
    <col min="4397" max="4401" width="9.109375" style="53"/>
    <col min="4402" max="4402" width="23.5546875" style="53" customWidth="1"/>
    <col min="4403" max="4602" width="9.109375" style="53"/>
    <col min="4603" max="4603" width="15.5546875" style="53" customWidth="1"/>
    <col min="4604" max="4606" width="5.6640625" style="53" customWidth="1"/>
    <col min="4607" max="4607" width="8" style="53" customWidth="1"/>
    <col min="4608" max="4615" width="5.6640625" style="53" customWidth="1"/>
    <col min="4616" max="4616" width="8.44140625" style="53" customWidth="1"/>
    <col min="4617" max="4619" width="5.6640625" style="53" customWidth="1"/>
    <col min="4620" max="4623" width="9.109375" style="53"/>
    <col min="4624" max="4624" width="17.88671875" style="53" bestFit="1" customWidth="1"/>
    <col min="4625" max="4625" width="18" style="53" customWidth="1"/>
    <col min="4626" max="4626" width="10.6640625" style="53" customWidth="1"/>
    <col min="4627" max="4627" width="10.33203125" style="53" customWidth="1"/>
    <col min="4628" max="4629" width="9.109375" style="53"/>
    <col min="4630" max="4630" width="14.33203125" style="53" customWidth="1"/>
    <col min="4631" max="4631" width="9.109375" style="53"/>
    <col min="4632" max="4649" width="5.5546875" style="53" customWidth="1"/>
    <col min="4650" max="4651" width="9.109375" style="53"/>
    <col min="4652" max="4652" width="18" style="53" customWidth="1"/>
    <col min="4653" max="4657" width="9.109375" style="53"/>
    <col min="4658" max="4658" width="23.5546875" style="53" customWidth="1"/>
    <col min="4659" max="4858" width="9.109375" style="53"/>
    <col min="4859" max="4859" width="15.5546875" style="53" customWidth="1"/>
    <col min="4860" max="4862" width="5.6640625" style="53" customWidth="1"/>
    <col min="4863" max="4863" width="8" style="53" customWidth="1"/>
    <col min="4864" max="4871" width="5.6640625" style="53" customWidth="1"/>
    <col min="4872" max="4872" width="8.44140625" style="53" customWidth="1"/>
    <col min="4873" max="4875" width="5.6640625" style="53" customWidth="1"/>
    <col min="4876" max="4879" width="9.109375" style="53"/>
    <col min="4880" max="4880" width="17.88671875" style="53" bestFit="1" customWidth="1"/>
    <col min="4881" max="4881" width="18" style="53" customWidth="1"/>
    <col min="4882" max="4882" width="10.6640625" style="53" customWidth="1"/>
    <col min="4883" max="4883" width="10.33203125" style="53" customWidth="1"/>
    <col min="4884" max="4885" width="9.109375" style="53"/>
    <col min="4886" max="4886" width="14.33203125" style="53" customWidth="1"/>
    <col min="4887" max="4887" width="9.109375" style="53"/>
    <col min="4888" max="4905" width="5.5546875" style="53" customWidth="1"/>
    <col min="4906" max="4907" width="9.109375" style="53"/>
    <col min="4908" max="4908" width="18" style="53" customWidth="1"/>
    <col min="4909" max="4913" width="9.109375" style="53"/>
    <col min="4914" max="4914" width="23.5546875" style="53" customWidth="1"/>
    <col min="4915" max="5114" width="9.109375" style="53"/>
    <col min="5115" max="5115" width="15.5546875" style="53" customWidth="1"/>
    <col min="5116" max="5118" width="5.6640625" style="53" customWidth="1"/>
    <col min="5119" max="5119" width="8" style="53" customWidth="1"/>
    <col min="5120" max="5127" width="5.6640625" style="53" customWidth="1"/>
    <col min="5128" max="5128" width="8.44140625" style="53" customWidth="1"/>
    <col min="5129" max="5131" width="5.6640625" style="53" customWidth="1"/>
    <col min="5132" max="5135" width="9.109375" style="53"/>
    <col min="5136" max="5136" width="17.88671875" style="53" bestFit="1" customWidth="1"/>
    <col min="5137" max="5137" width="18" style="53" customWidth="1"/>
    <col min="5138" max="5138" width="10.6640625" style="53" customWidth="1"/>
    <col min="5139" max="5139" width="10.33203125" style="53" customWidth="1"/>
    <col min="5140" max="5141" width="9.109375" style="53"/>
    <col min="5142" max="5142" width="14.33203125" style="53" customWidth="1"/>
    <col min="5143" max="5143" width="9.109375" style="53"/>
    <col min="5144" max="5161" width="5.5546875" style="53" customWidth="1"/>
    <col min="5162" max="5163" width="9.109375" style="53"/>
    <col min="5164" max="5164" width="18" style="53" customWidth="1"/>
    <col min="5165" max="5169" width="9.109375" style="53"/>
    <col min="5170" max="5170" width="23.5546875" style="53" customWidth="1"/>
    <col min="5171" max="5370" width="9.109375" style="53"/>
    <col min="5371" max="5371" width="15.5546875" style="53" customWidth="1"/>
    <col min="5372" max="5374" width="5.6640625" style="53" customWidth="1"/>
    <col min="5375" max="5375" width="8" style="53" customWidth="1"/>
    <col min="5376" max="5383" width="5.6640625" style="53" customWidth="1"/>
    <col min="5384" max="5384" width="8.44140625" style="53" customWidth="1"/>
    <col min="5385" max="5387" width="5.6640625" style="53" customWidth="1"/>
    <col min="5388" max="5391" width="9.109375" style="53"/>
    <col min="5392" max="5392" width="17.88671875" style="53" bestFit="1" customWidth="1"/>
    <col min="5393" max="5393" width="18" style="53" customWidth="1"/>
    <col min="5394" max="5394" width="10.6640625" style="53" customWidth="1"/>
    <col min="5395" max="5395" width="10.33203125" style="53" customWidth="1"/>
    <col min="5396" max="5397" width="9.109375" style="53"/>
    <col min="5398" max="5398" width="14.33203125" style="53" customWidth="1"/>
    <col min="5399" max="5399" width="9.109375" style="53"/>
    <col min="5400" max="5417" width="5.5546875" style="53" customWidth="1"/>
    <col min="5418" max="5419" width="9.109375" style="53"/>
    <col min="5420" max="5420" width="18" style="53" customWidth="1"/>
    <col min="5421" max="5425" width="9.109375" style="53"/>
    <col min="5426" max="5426" width="23.5546875" style="53" customWidth="1"/>
    <col min="5427" max="5626" width="9.109375" style="53"/>
    <col min="5627" max="5627" width="15.5546875" style="53" customWidth="1"/>
    <col min="5628" max="5630" width="5.6640625" style="53" customWidth="1"/>
    <col min="5631" max="5631" width="8" style="53" customWidth="1"/>
    <col min="5632" max="5639" width="5.6640625" style="53" customWidth="1"/>
    <col min="5640" max="5640" width="8.44140625" style="53" customWidth="1"/>
    <col min="5641" max="5643" width="5.6640625" style="53" customWidth="1"/>
    <col min="5644" max="5647" width="9.109375" style="53"/>
    <col min="5648" max="5648" width="17.88671875" style="53" bestFit="1" customWidth="1"/>
    <col min="5649" max="5649" width="18" style="53" customWidth="1"/>
    <col min="5650" max="5650" width="10.6640625" style="53" customWidth="1"/>
    <col min="5651" max="5651" width="10.33203125" style="53" customWidth="1"/>
    <col min="5652" max="5653" width="9.109375" style="53"/>
    <col min="5654" max="5654" width="14.33203125" style="53" customWidth="1"/>
    <col min="5655" max="5655" width="9.109375" style="53"/>
    <col min="5656" max="5673" width="5.5546875" style="53" customWidth="1"/>
    <col min="5674" max="5675" width="9.109375" style="53"/>
    <col min="5676" max="5676" width="18" style="53" customWidth="1"/>
    <col min="5677" max="5681" width="9.109375" style="53"/>
    <col min="5682" max="5682" width="23.5546875" style="53" customWidth="1"/>
    <col min="5683" max="5882" width="9.109375" style="53"/>
    <col min="5883" max="5883" width="15.5546875" style="53" customWidth="1"/>
    <col min="5884" max="5886" width="5.6640625" style="53" customWidth="1"/>
    <col min="5887" max="5887" width="8" style="53" customWidth="1"/>
    <col min="5888" max="5895" width="5.6640625" style="53" customWidth="1"/>
    <col min="5896" max="5896" width="8.44140625" style="53" customWidth="1"/>
    <col min="5897" max="5899" width="5.6640625" style="53" customWidth="1"/>
    <col min="5900" max="5903" width="9.109375" style="53"/>
    <col min="5904" max="5904" width="17.88671875" style="53" bestFit="1" customWidth="1"/>
    <col min="5905" max="5905" width="18" style="53" customWidth="1"/>
    <col min="5906" max="5906" width="10.6640625" style="53" customWidth="1"/>
    <col min="5907" max="5907" width="10.33203125" style="53" customWidth="1"/>
    <col min="5908" max="5909" width="9.109375" style="53"/>
    <col min="5910" max="5910" width="14.33203125" style="53" customWidth="1"/>
    <col min="5911" max="5911" width="9.109375" style="53"/>
    <col min="5912" max="5929" width="5.5546875" style="53" customWidth="1"/>
    <col min="5930" max="5931" width="9.109375" style="53"/>
    <col min="5932" max="5932" width="18" style="53" customWidth="1"/>
    <col min="5933" max="5937" width="9.109375" style="53"/>
    <col min="5938" max="5938" width="23.5546875" style="53" customWidth="1"/>
    <col min="5939" max="6138" width="9.109375" style="53"/>
    <col min="6139" max="6139" width="15.5546875" style="53" customWidth="1"/>
    <col min="6140" max="6142" width="5.6640625" style="53" customWidth="1"/>
    <col min="6143" max="6143" width="8" style="53" customWidth="1"/>
    <col min="6144" max="6151" width="5.6640625" style="53" customWidth="1"/>
    <col min="6152" max="6152" width="8.44140625" style="53" customWidth="1"/>
    <col min="6153" max="6155" width="5.6640625" style="53" customWidth="1"/>
    <col min="6156" max="6159" width="9.109375" style="53"/>
    <col min="6160" max="6160" width="17.88671875" style="53" bestFit="1" customWidth="1"/>
    <col min="6161" max="6161" width="18" style="53" customWidth="1"/>
    <col min="6162" max="6162" width="10.6640625" style="53" customWidth="1"/>
    <col min="6163" max="6163" width="10.33203125" style="53" customWidth="1"/>
    <col min="6164" max="6165" width="9.109375" style="53"/>
    <col min="6166" max="6166" width="14.33203125" style="53" customWidth="1"/>
    <col min="6167" max="6167" width="9.109375" style="53"/>
    <col min="6168" max="6185" width="5.5546875" style="53" customWidth="1"/>
    <col min="6186" max="6187" width="9.109375" style="53"/>
    <col min="6188" max="6188" width="18" style="53" customWidth="1"/>
    <col min="6189" max="6193" width="9.109375" style="53"/>
    <col min="6194" max="6194" width="23.5546875" style="53" customWidth="1"/>
    <col min="6195" max="6394" width="9.109375" style="53"/>
    <col min="6395" max="6395" width="15.5546875" style="53" customWidth="1"/>
    <col min="6396" max="6398" width="5.6640625" style="53" customWidth="1"/>
    <col min="6399" max="6399" width="8" style="53" customWidth="1"/>
    <col min="6400" max="6407" width="5.6640625" style="53" customWidth="1"/>
    <col min="6408" max="6408" width="8.44140625" style="53" customWidth="1"/>
    <col min="6409" max="6411" width="5.6640625" style="53" customWidth="1"/>
    <col min="6412" max="6415" width="9.109375" style="53"/>
    <col min="6416" max="6416" width="17.88671875" style="53" bestFit="1" customWidth="1"/>
    <col min="6417" max="6417" width="18" style="53" customWidth="1"/>
    <col min="6418" max="6418" width="10.6640625" style="53" customWidth="1"/>
    <col min="6419" max="6419" width="10.33203125" style="53" customWidth="1"/>
    <col min="6420" max="6421" width="9.109375" style="53"/>
    <col min="6422" max="6422" width="14.33203125" style="53" customWidth="1"/>
    <col min="6423" max="6423" width="9.109375" style="53"/>
    <col min="6424" max="6441" width="5.5546875" style="53" customWidth="1"/>
    <col min="6442" max="6443" width="9.109375" style="53"/>
    <col min="6444" max="6444" width="18" style="53" customWidth="1"/>
    <col min="6445" max="6449" width="9.109375" style="53"/>
    <col min="6450" max="6450" width="23.5546875" style="53" customWidth="1"/>
    <col min="6451" max="6650" width="9.109375" style="53"/>
    <col min="6651" max="6651" width="15.5546875" style="53" customWidth="1"/>
    <col min="6652" max="6654" width="5.6640625" style="53" customWidth="1"/>
    <col min="6655" max="6655" width="8" style="53" customWidth="1"/>
    <col min="6656" max="6663" width="5.6640625" style="53" customWidth="1"/>
    <col min="6664" max="6664" width="8.44140625" style="53" customWidth="1"/>
    <col min="6665" max="6667" width="5.6640625" style="53" customWidth="1"/>
    <col min="6668" max="6671" width="9.109375" style="53"/>
    <col min="6672" max="6672" width="17.88671875" style="53" bestFit="1" customWidth="1"/>
    <col min="6673" max="6673" width="18" style="53" customWidth="1"/>
    <col min="6674" max="6674" width="10.6640625" style="53" customWidth="1"/>
    <col min="6675" max="6675" width="10.33203125" style="53" customWidth="1"/>
    <col min="6676" max="6677" width="9.109375" style="53"/>
    <col min="6678" max="6678" width="14.33203125" style="53" customWidth="1"/>
    <col min="6679" max="6679" width="9.109375" style="53"/>
    <col min="6680" max="6697" width="5.5546875" style="53" customWidth="1"/>
    <col min="6698" max="6699" width="9.109375" style="53"/>
    <col min="6700" max="6700" width="18" style="53" customWidth="1"/>
    <col min="6701" max="6705" width="9.109375" style="53"/>
    <col min="6706" max="6706" width="23.5546875" style="53" customWidth="1"/>
    <col min="6707" max="6906" width="9.109375" style="53"/>
    <col min="6907" max="6907" width="15.5546875" style="53" customWidth="1"/>
    <col min="6908" max="6910" width="5.6640625" style="53" customWidth="1"/>
    <col min="6911" max="6911" width="8" style="53" customWidth="1"/>
    <col min="6912" max="6919" width="5.6640625" style="53" customWidth="1"/>
    <col min="6920" max="6920" width="8.44140625" style="53" customWidth="1"/>
    <col min="6921" max="6923" width="5.6640625" style="53" customWidth="1"/>
    <col min="6924" max="6927" width="9.109375" style="53"/>
    <col min="6928" max="6928" width="17.88671875" style="53" bestFit="1" customWidth="1"/>
    <col min="6929" max="6929" width="18" style="53" customWidth="1"/>
    <col min="6930" max="6930" width="10.6640625" style="53" customWidth="1"/>
    <col min="6931" max="6931" width="10.33203125" style="53" customWidth="1"/>
    <col min="6932" max="6933" width="9.109375" style="53"/>
    <col min="6934" max="6934" width="14.33203125" style="53" customWidth="1"/>
    <col min="6935" max="6935" width="9.109375" style="53"/>
    <col min="6936" max="6953" width="5.5546875" style="53" customWidth="1"/>
    <col min="6954" max="6955" width="9.109375" style="53"/>
    <col min="6956" max="6956" width="18" style="53" customWidth="1"/>
    <col min="6957" max="6961" width="9.109375" style="53"/>
    <col min="6962" max="6962" width="23.5546875" style="53" customWidth="1"/>
    <col min="6963" max="7162" width="9.109375" style="53"/>
    <col min="7163" max="7163" width="15.5546875" style="53" customWidth="1"/>
    <col min="7164" max="7166" width="5.6640625" style="53" customWidth="1"/>
    <col min="7167" max="7167" width="8" style="53" customWidth="1"/>
    <col min="7168" max="7175" width="5.6640625" style="53" customWidth="1"/>
    <col min="7176" max="7176" width="8.44140625" style="53" customWidth="1"/>
    <col min="7177" max="7179" width="5.6640625" style="53" customWidth="1"/>
    <col min="7180" max="7183" width="9.109375" style="53"/>
    <col min="7184" max="7184" width="17.88671875" style="53" bestFit="1" customWidth="1"/>
    <col min="7185" max="7185" width="18" style="53" customWidth="1"/>
    <col min="7186" max="7186" width="10.6640625" style="53" customWidth="1"/>
    <col min="7187" max="7187" width="10.33203125" style="53" customWidth="1"/>
    <col min="7188" max="7189" width="9.109375" style="53"/>
    <col min="7190" max="7190" width="14.33203125" style="53" customWidth="1"/>
    <col min="7191" max="7191" width="9.109375" style="53"/>
    <col min="7192" max="7209" width="5.5546875" style="53" customWidth="1"/>
    <col min="7210" max="7211" width="9.109375" style="53"/>
    <col min="7212" max="7212" width="18" style="53" customWidth="1"/>
    <col min="7213" max="7217" width="9.109375" style="53"/>
    <col min="7218" max="7218" width="23.5546875" style="53" customWidth="1"/>
    <col min="7219" max="7418" width="9.109375" style="53"/>
    <col min="7419" max="7419" width="15.5546875" style="53" customWidth="1"/>
    <col min="7420" max="7422" width="5.6640625" style="53" customWidth="1"/>
    <col min="7423" max="7423" width="8" style="53" customWidth="1"/>
    <col min="7424" max="7431" width="5.6640625" style="53" customWidth="1"/>
    <col min="7432" max="7432" width="8.44140625" style="53" customWidth="1"/>
    <col min="7433" max="7435" width="5.6640625" style="53" customWidth="1"/>
    <col min="7436" max="7439" width="9.109375" style="53"/>
    <col min="7440" max="7440" width="17.88671875" style="53" bestFit="1" customWidth="1"/>
    <col min="7441" max="7441" width="18" style="53" customWidth="1"/>
    <col min="7442" max="7442" width="10.6640625" style="53" customWidth="1"/>
    <col min="7443" max="7443" width="10.33203125" style="53" customWidth="1"/>
    <col min="7444" max="7445" width="9.109375" style="53"/>
    <col min="7446" max="7446" width="14.33203125" style="53" customWidth="1"/>
    <col min="7447" max="7447" width="9.109375" style="53"/>
    <col min="7448" max="7465" width="5.5546875" style="53" customWidth="1"/>
    <col min="7466" max="7467" width="9.109375" style="53"/>
    <col min="7468" max="7468" width="18" style="53" customWidth="1"/>
    <col min="7469" max="7473" width="9.109375" style="53"/>
    <col min="7474" max="7474" width="23.5546875" style="53" customWidth="1"/>
    <col min="7475" max="7674" width="9.109375" style="53"/>
    <col min="7675" max="7675" width="15.5546875" style="53" customWidth="1"/>
    <col min="7676" max="7678" width="5.6640625" style="53" customWidth="1"/>
    <col min="7679" max="7679" width="8" style="53" customWidth="1"/>
    <col min="7680" max="7687" width="5.6640625" style="53" customWidth="1"/>
    <col min="7688" max="7688" width="8.44140625" style="53" customWidth="1"/>
    <col min="7689" max="7691" width="5.6640625" style="53" customWidth="1"/>
    <col min="7692" max="7695" width="9.109375" style="53"/>
    <col min="7696" max="7696" width="17.88671875" style="53" bestFit="1" customWidth="1"/>
    <col min="7697" max="7697" width="18" style="53" customWidth="1"/>
    <col min="7698" max="7698" width="10.6640625" style="53" customWidth="1"/>
    <col min="7699" max="7699" width="10.33203125" style="53" customWidth="1"/>
    <col min="7700" max="7701" width="9.109375" style="53"/>
    <col min="7702" max="7702" width="14.33203125" style="53" customWidth="1"/>
    <col min="7703" max="7703" width="9.109375" style="53"/>
    <col min="7704" max="7721" width="5.5546875" style="53" customWidth="1"/>
    <col min="7722" max="7723" width="9.109375" style="53"/>
    <col min="7724" max="7724" width="18" style="53" customWidth="1"/>
    <col min="7725" max="7729" width="9.109375" style="53"/>
    <col min="7730" max="7730" width="23.5546875" style="53" customWidth="1"/>
    <col min="7731" max="7930" width="9.109375" style="53"/>
    <col min="7931" max="7931" width="15.5546875" style="53" customWidth="1"/>
    <col min="7932" max="7934" width="5.6640625" style="53" customWidth="1"/>
    <col min="7935" max="7935" width="8" style="53" customWidth="1"/>
    <col min="7936" max="7943" width="5.6640625" style="53" customWidth="1"/>
    <col min="7944" max="7944" width="8.44140625" style="53" customWidth="1"/>
    <col min="7945" max="7947" width="5.6640625" style="53" customWidth="1"/>
    <col min="7948" max="7951" width="9.109375" style="53"/>
    <col min="7952" max="7952" width="17.88671875" style="53" bestFit="1" customWidth="1"/>
    <col min="7953" max="7953" width="18" style="53" customWidth="1"/>
    <col min="7954" max="7954" width="10.6640625" style="53" customWidth="1"/>
    <col min="7955" max="7955" width="10.33203125" style="53" customWidth="1"/>
    <col min="7956" max="7957" width="9.109375" style="53"/>
    <col min="7958" max="7958" width="14.33203125" style="53" customWidth="1"/>
    <col min="7959" max="7959" width="9.109375" style="53"/>
    <col min="7960" max="7977" width="5.5546875" style="53" customWidth="1"/>
    <col min="7978" max="7979" width="9.109375" style="53"/>
    <col min="7980" max="7980" width="18" style="53" customWidth="1"/>
    <col min="7981" max="7985" width="9.109375" style="53"/>
    <col min="7986" max="7986" width="23.5546875" style="53" customWidth="1"/>
    <col min="7987" max="8186" width="9.109375" style="53"/>
    <col min="8187" max="8187" width="15.5546875" style="53" customWidth="1"/>
    <col min="8188" max="8190" width="5.6640625" style="53" customWidth="1"/>
    <col min="8191" max="8191" width="8" style="53" customWidth="1"/>
    <col min="8192" max="8199" width="5.6640625" style="53" customWidth="1"/>
    <col min="8200" max="8200" width="8.44140625" style="53" customWidth="1"/>
    <col min="8201" max="8203" width="5.6640625" style="53" customWidth="1"/>
    <col min="8204" max="8207" width="9.109375" style="53"/>
    <col min="8208" max="8208" width="17.88671875" style="53" bestFit="1" customWidth="1"/>
    <col min="8209" max="8209" width="18" style="53" customWidth="1"/>
    <col min="8210" max="8210" width="10.6640625" style="53" customWidth="1"/>
    <col min="8211" max="8211" width="10.33203125" style="53" customWidth="1"/>
    <col min="8212" max="8213" width="9.109375" style="53"/>
    <col min="8214" max="8214" width="14.33203125" style="53" customWidth="1"/>
    <col min="8215" max="8215" width="9.109375" style="53"/>
    <col min="8216" max="8233" width="5.5546875" style="53" customWidth="1"/>
    <col min="8234" max="8235" width="9.109375" style="53"/>
    <col min="8236" max="8236" width="18" style="53" customWidth="1"/>
    <col min="8237" max="8241" width="9.109375" style="53"/>
    <col min="8242" max="8242" width="23.5546875" style="53" customWidth="1"/>
    <col min="8243" max="8442" width="9.109375" style="53"/>
    <col min="8443" max="8443" width="15.5546875" style="53" customWidth="1"/>
    <col min="8444" max="8446" width="5.6640625" style="53" customWidth="1"/>
    <col min="8447" max="8447" width="8" style="53" customWidth="1"/>
    <col min="8448" max="8455" width="5.6640625" style="53" customWidth="1"/>
    <col min="8456" max="8456" width="8.44140625" style="53" customWidth="1"/>
    <col min="8457" max="8459" width="5.6640625" style="53" customWidth="1"/>
    <col min="8460" max="8463" width="9.109375" style="53"/>
    <col min="8464" max="8464" width="17.88671875" style="53" bestFit="1" customWidth="1"/>
    <col min="8465" max="8465" width="18" style="53" customWidth="1"/>
    <col min="8466" max="8466" width="10.6640625" style="53" customWidth="1"/>
    <col min="8467" max="8467" width="10.33203125" style="53" customWidth="1"/>
    <col min="8468" max="8469" width="9.109375" style="53"/>
    <col min="8470" max="8470" width="14.33203125" style="53" customWidth="1"/>
    <col min="8471" max="8471" width="9.109375" style="53"/>
    <col min="8472" max="8489" width="5.5546875" style="53" customWidth="1"/>
    <col min="8490" max="8491" width="9.109375" style="53"/>
    <col min="8492" max="8492" width="18" style="53" customWidth="1"/>
    <col min="8493" max="8497" width="9.109375" style="53"/>
    <col min="8498" max="8498" width="23.5546875" style="53" customWidth="1"/>
    <col min="8499" max="8698" width="9.109375" style="53"/>
    <col min="8699" max="8699" width="15.5546875" style="53" customWidth="1"/>
    <col min="8700" max="8702" width="5.6640625" style="53" customWidth="1"/>
    <col min="8703" max="8703" width="8" style="53" customWidth="1"/>
    <col min="8704" max="8711" width="5.6640625" style="53" customWidth="1"/>
    <col min="8712" max="8712" width="8.44140625" style="53" customWidth="1"/>
    <col min="8713" max="8715" width="5.6640625" style="53" customWidth="1"/>
    <col min="8716" max="8719" width="9.109375" style="53"/>
    <col min="8720" max="8720" width="17.88671875" style="53" bestFit="1" customWidth="1"/>
    <col min="8721" max="8721" width="18" style="53" customWidth="1"/>
    <col min="8722" max="8722" width="10.6640625" style="53" customWidth="1"/>
    <col min="8723" max="8723" width="10.33203125" style="53" customWidth="1"/>
    <col min="8724" max="8725" width="9.109375" style="53"/>
    <col min="8726" max="8726" width="14.33203125" style="53" customWidth="1"/>
    <col min="8727" max="8727" width="9.109375" style="53"/>
    <col min="8728" max="8745" width="5.5546875" style="53" customWidth="1"/>
    <col min="8746" max="8747" width="9.109375" style="53"/>
    <col min="8748" max="8748" width="18" style="53" customWidth="1"/>
    <col min="8749" max="8753" width="9.109375" style="53"/>
    <col min="8754" max="8754" width="23.5546875" style="53" customWidth="1"/>
    <col min="8755" max="8954" width="9.109375" style="53"/>
    <col min="8955" max="8955" width="15.5546875" style="53" customWidth="1"/>
    <col min="8956" max="8958" width="5.6640625" style="53" customWidth="1"/>
    <col min="8959" max="8959" width="8" style="53" customWidth="1"/>
    <col min="8960" max="8967" width="5.6640625" style="53" customWidth="1"/>
    <col min="8968" max="8968" width="8.44140625" style="53" customWidth="1"/>
    <col min="8969" max="8971" width="5.6640625" style="53" customWidth="1"/>
    <col min="8972" max="8975" width="9.109375" style="53"/>
    <col min="8976" max="8976" width="17.88671875" style="53" bestFit="1" customWidth="1"/>
    <col min="8977" max="8977" width="18" style="53" customWidth="1"/>
    <col min="8978" max="8978" width="10.6640625" style="53" customWidth="1"/>
    <col min="8979" max="8979" width="10.33203125" style="53" customWidth="1"/>
    <col min="8980" max="8981" width="9.109375" style="53"/>
    <col min="8982" max="8982" width="14.33203125" style="53" customWidth="1"/>
    <col min="8983" max="8983" width="9.109375" style="53"/>
    <col min="8984" max="9001" width="5.5546875" style="53" customWidth="1"/>
    <col min="9002" max="9003" width="9.109375" style="53"/>
    <col min="9004" max="9004" width="18" style="53" customWidth="1"/>
    <col min="9005" max="9009" width="9.109375" style="53"/>
    <col min="9010" max="9010" width="23.5546875" style="53" customWidth="1"/>
    <col min="9011" max="9210" width="9.109375" style="53"/>
    <col min="9211" max="9211" width="15.5546875" style="53" customWidth="1"/>
    <col min="9212" max="9214" width="5.6640625" style="53" customWidth="1"/>
    <col min="9215" max="9215" width="8" style="53" customWidth="1"/>
    <col min="9216" max="9223" width="5.6640625" style="53" customWidth="1"/>
    <col min="9224" max="9224" width="8.44140625" style="53" customWidth="1"/>
    <col min="9225" max="9227" width="5.6640625" style="53" customWidth="1"/>
    <col min="9228" max="9231" width="9.109375" style="53"/>
    <col min="9232" max="9232" width="17.88671875" style="53" bestFit="1" customWidth="1"/>
    <col min="9233" max="9233" width="18" style="53" customWidth="1"/>
    <col min="9234" max="9234" width="10.6640625" style="53" customWidth="1"/>
    <col min="9235" max="9235" width="10.33203125" style="53" customWidth="1"/>
    <col min="9236" max="9237" width="9.109375" style="53"/>
    <col min="9238" max="9238" width="14.33203125" style="53" customWidth="1"/>
    <col min="9239" max="9239" width="9.109375" style="53"/>
    <col min="9240" max="9257" width="5.5546875" style="53" customWidth="1"/>
    <col min="9258" max="9259" width="9.109375" style="53"/>
    <col min="9260" max="9260" width="18" style="53" customWidth="1"/>
    <col min="9261" max="9265" width="9.109375" style="53"/>
    <col min="9266" max="9266" width="23.5546875" style="53" customWidth="1"/>
    <col min="9267" max="9466" width="9.109375" style="53"/>
    <col min="9467" max="9467" width="15.5546875" style="53" customWidth="1"/>
    <col min="9468" max="9470" width="5.6640625" style="53" customWidth="1"/>
    <col min="9471" max="9471" width="8" style="53" customWidth="1"/>
    <col min="9472" max="9479" width="5.6640625" style="53" customWidth="1"/>
    <col min="9480" max="9480" width="8.44140625" style="53" customWidth="1"/>
    <col min="9481" max="9483" width="5.6640625" style="53" customWidth="1"/>
    <col min="9484" max="9487" width="9.109375" style="53"/>
    <col min="9488" max="9488" width="17.88671875" style="53" bestFit="1" customWidth="1"/>
    <col min="9489" max="9489" width="18" style="53" customWidth="1"/>
    <col min="9490" max="9490" width="10.6640625" style="53" customWidth="1"/>
    <col min="9491" max="9491" width="10.33203125" style="53" customWidth="1"/>
    <col min="9492" max="9493" width="9.109375" style="53"/>
    <col min="9494" max="9494" width="14.33203125" style="53" customWidth="1"/>
    <col min="9495" max="9495" width="9.109375" style="53"/>
    <col min="9496" max="9513" width="5.5546875" style="53" customWidth="1"/>
    <col min="9514" max="9515" width="9.109375" style="53"/>
    <col min="9516" max="9516" width="18" style="53" customWidth="1"/>
    <col min="9517" max="9521" width="9.109375" style="53"/>
    <col min="9522" max="9522" width="23.5546875" style="53" customWidth="1"/>
    <col min="9523" max="9722" width="9.109375" style="53"/>
    <col min="9723" max="9723" width="15.5546875" style="53" customWidth="1"/>
    <col min="9724" max="9726" width="5.6640625" style="53" customWidth="1"/>
    <col min="9727" max="9727" width="8" style="53" customWidth="1"/>
    <col min="9728" max="9735" width="5.6640625" style="53" customWidth="1"/>
    <col min="9736" max="9736" width="8.44140625" style="53" customWidth="1"/>
    <col min="9737" max="9739" width="5.6640625" style="53" customWidth="1"/>
    <col min="9740" max="9743" width="9.109375" style="53"/>
    <col min="9744" max="9744" width="17.88671875" style="53" bestFit="1" customWidth="1"/>
    <col min="9745" max="9745" width="18" style="53" customWidth="1"/>
    <col min="9746" max="9746" width="10.6640625" style="53" customWidth="1"/>
    <col min="9747" max="9747" width="10.33203125" style="53" customWidth="1"/>
    <col min="9748" max="9749" width="9.109375" style="53"/>
    <col min="9750" max="9750" width="14.33203125" style="53" customWidth="1"/>
    <col min="9751" max="9751" width="9.109375" style="53"/>
    <col min="9752" max="9769" width="5.5546875" style="53" customWidth="1"/>
    <col min="9770" max="9771" width="9.109375" style="53"/>
    <col min="9772" max="9772" width="18" style="53" customWidth="1"/>
    <col min="9773" max="9777" width="9.109375" style="53"/>
    <col min="9778" max="9778" width="23.5546875" style="53" customWidth="1"/>
    <col min="9779" max="9978" width="9.109375" style="53"/>
    <col min="9979" max="9979" width="15.5546875" style="53" customWidth="1"/>
    <col min="9980" max="9982" width="5.6640625" style="53" customWidth="1"/>
    <col min="9983" max="9983" width="8" style="53" customWidth="1"/>
    <col min="9984" max="9991" width="5.6640625" style="53" customWidth="1"/>
    <col min="9992" max="9992" width="8.44140625" style="53" customWidth="1"/>
    <col min="9993" max="9995" width="5.6640625" style="53" customWidth="1"/>
    <col min="9996" max="9999" width="9.109375" style="53"/>
    <col min="10000" max="10000" width="17.88671875" style="53" bestFit="1" customWidth="1"/>
    <col min="10001" max="10001" width="18" style="53" customWidth="1"/>
    <col min="10002" max="10002" width="10.6640625" style="53" customWidth="1"/>
    <col min="10003" max="10003" width="10.33203125" style="53" customWidth="1"/>
    <col min="10004" max="10005" width="9.109375" style="53"/>
    <col min="10006" max="10006" width="14.33203125" style="53" customWidth="1"/>
    <col min="10007" max="10007" width="9.109375" style="53"/>
    <col min="10008" max="10025" width="5.5546875" style="53" customWidth="1"/>
    <col min="10026" max="10027" width="9.109375" style="53"/>
    <col min="10028" max="10028" width="18" style="53" customWidth="1"/>
    <col min="10029" max="10033" width="9.109375" style="53"/>
    <col min="10034" max="10034" width="23.5546875" style="53" customWidth="1"/>
    <col min="10035" max="10234" width="9.109375" style="53"/>
    <col min="10235" max="10235" width="15.5546875" style="53" customWidth="1"/>
    <col min="10236" max="10238" width="5.6640625" style="53" customWidth="1"/>
    <col min="10239" max="10239" width="8" style="53" customWidth="1"/>
    <col min="10240" max="10247" width="5.6640625" style="53" customWidth="1"/>
    <col min="10248" max="10248" width="8.44140625" style="53" customWidth="1"/>
    <col min="10249" max="10251" width="5.6640625" style="53" customWidth="1"/>
    <col min="10252" max="10255" width="9.109375" style="53"/>
    <col min="10256" max="10256" width="17.88671875" style="53" bestFit="1" customWidth="1"/>
    <col min="10257" max="10257" width="18" style="53" customWidth="1"/>
    <col min="10258" max="10258" width="10.6640625" style="53" customWidth="1"/>
    <col min="10259" max="10259" width="10.33203125" style="53" customWidth="1"/>
    <col min="10260" max="10261" width="9.109375" style="53"/>
    <col min="10262" max="10262" width="14.33203125" style="53" customWidth="1"/>
    <col min="10263" max="10263" width="9.109375" style="53"/>
    <col min="10264" max="10281" width="5.5546875" style="53" customWidth="1"/>
    <col min="10282" max="10283" width="9.109375" style="53"/>
    <col min="10284" max="10284" width="18" style="53" customWidth="1"/>
    <col min="10285" max="10289" width="9.109375" style="53"/>
    <col min="10290" max="10290" width="23.5546875" style="53" customWidth="1"/>
    <col min="10291" max="10490" width="9.109375" style="53"/>
    <col min="10491" max="10491" width="15.5546875" style="53" customWidth="1"/>
    <col min="10492" max="10494" width="5.6640625" style="53" customWidth="1"/>
    <col min="10495" max="10495" width="8" style="53" customWidth="1"/>
    <col min="10496" max="10503" width="5.6640625" style="53" customWidth="1"/>
    <col min="10504" max="10504" width="8.44140625" style="53" customWidth="1"/>
    <col min="10505" max="10507" width="5.6640625" style="53" customWidth="1"/>
    <col min="10508" max="10511" width="9.109375" style="53"/>
    <col min="10512" max="10512" width="17.88671875" style="53" bestFit="1" customWidth="1"/>
    <col min="10513" max="10513" width="18" style="53" customWidth="1"/>
    <col min="10514" max="10514" width="10.6640625" style="53" customWidth="1"/>
    <col min="10515" max="10515" width="10.33203125" style="53" customWidth="1"/>
    <col min="10516" max="10517" width="9.109375" style="53"/>
    <col min="10518" max="10518" width="14.33203125" style="53" customWidth="1"/>
    <col min="10519" max="10519" width="9.109375" style="53"/>
    <col min="10520" max="10537" width="5.5546875" style="53" customWidth="1"/>
    <col min="10538" max="10539" width="9.109375" style="53"/>
    <col min="10540" max="10540" width="18" style="53" customWidth="1"/>
    <col min="10541" max="10545" width="9.109375" style="53"/>
    <col min="10546" max="10546" width="23.5546875" style="53" customWidth="1"/>
    <col min="10547" max="10746" width="9.109375" style="53"/>
    <col min="10747" max="10747" width="15.5546875" style="53" customWidth="1"/>
    <col min="10748" max="10750" width="5.6640625" style="53" customWidth="1"/>
    <col min="10751" max="10751" width="8" style="53" customWidth="1"/>
    <col min="10752" max="10759" width="5.6640625" style="53" customWidth="1"/>
    <col min="10760" max="10760" width="8.44140625" style="53" customWidth="1"/>
    <col min="10761" max="10763" width="5.6640625" style="53" customWidth="1"/>
    <col min="10764" max="10767" width="9.109375" style="53"/>
    <col min="10768" max="10768" width="17.88671875" style="53" bestFit="1" customWidth="1"/>
    <col min="10769" max="10769" width="18" style="53" customWidth="1"/>
    <col min="10770" max="10770" width="10.6640625" style="53" customWidth="1"/>
    <col min="10771" max="10771" width="10.33203125" style="53" customWidth="1"/>
    <col min="10772" max="10773" width="9.109375" style="53"/>
    <col min="10774" max="10774" width="14.33203125" style="53" customWidth="1"/>
    <col min="10775" max="10775" width="9.109375" style="53"/>
    <col min="10776" max="10793" width="5.5546875" style="53" customWidth="1"/>
    <col min="10794" max="10795" width="9.109375" style="53"/>
    <col min="10796" max="10796" width="18" style="53" customWidth="1"/>
    <col min="10797" max="10801" width="9.109375" style="53"/>
    <col min="10802" max="10802" width="23.5546875" style="53" customWidth="1"/>
    <col min="10803" max="11002" width="9.109375" style="53"/>
    <col min="11003" max="11003" width="15.5546875" style="53" customWidth="1"/>
    <col min="11004" max="11006" width="5.6640625" style="53" customWidth="1"/>
    <col min="11007" max="11007" width="8" style="53" customWidth="1"/>
    <col min="11008" max="11015" width="5.6640625" style="53" customWidth="1"/>
    <col min="11016" max="11016" width="8.44140625" style="53" customWidth="1"/>
    <col min="11017" max="11019" width="5.6640625" style="53" customWidth="1"/>
    <col min="11020" max="11023" width="9.109375" style="53"/>
    <col min="11024" max="11024" width="17.88671875" style="53" bestFit="1" customWidth="1"/>
    <col min="11025" max="11025" width="18" style="53" customWidth="1"/>
    <col min="11026" max="11026" width="10.6640625" style="53" customWidth="1"/>
    <col min="11027" max="11027" width="10.33203125" style="53" customWidth="1"/>
    <col min="11028" max="11029" width="9.109375" style="53"/>
    <col min="11030" max="11030" width="14.33203125" style="53" customWidth="1"/>
    <col min="11031" max="11031" width="9.109375" style="53"/>
    <col min="11032" max="11049" width="5.5546875" style="53" customWidth="1"/>
    <col min="11050" max="11051" width="9.109375" style="53"/>
    <col min="11052" max="11052" width="18" style="53" customWidth="1"/>
    <col min="11053" max="11057" width="9.109375" style="53"/>
    <col min="11058" max="11058" width="23.5546875" style="53" customWidth="1"/>
    <col min="11059" max="11258" width="9.109375" style="53"/>
    <col min="11259" max="11259" width="15.5546875" style="53" customWidth="1"/>
    <col min="11260" max="11262" width="5.6640625" style="53" customWidth="1"/>
    <col min="11263" max="11263" width="8" style="53" customWidth="1"/>
    <col min="11264" max="11271" width="5.6640625" style="53" customWidth="1"/>
    <col min="11272" max="11272" width="8.44140625" style="53" customWidth="1"/>
    <col min="11273" max="11275" width="5.6640625" style="53" customWidth="1"/>
    <col min="11276" max="11279" width="9.109375" style="53"/>
    <col min="11280" max="11280" width="17.88671875" style="53" bestFit="1" customWidth="1"/>
    <col min="11281" max="11281" width="18" style="53" customWidth="1"/>
    <col min="11282" max="11282" width="10.6640625" style="53" customWidth="1"/>
    <col min="11283" max="11283" width="10.33203125" style="53" customWidth="1"/>
    <col min="11284" max="11285" width="9.109375" style="53"/>
    <col min="11286" max="11286" width="14.33203125" style="53" customWidth="1"/>
    <col min="11287" max="11287" width="9.109375" style="53"/>
    <col min="11288" max="11305" width="5.5546875" style="53" customWidth="1"/>
    <col min="11306" max="11307" width="9.109375" style="53"/>
    <col min="11308" max="11308" width="18" style="53" customWidth="1"/>
    <col min="11309" max="11313" width="9.109375" style="53"/>
    <col min="11314" max="11314" width="23.5546875" style="53" customWidth="1"/>
    <col min="11315" max="11514" width="9.109375" style="53"/>
    <col min="11515" max="11515" width="15.5546875" style="53" customWidth="1"/>
    <col min="11516" max="11518" width="5.6640625" style="53" customWidth="1"/>
    <col min="11519" max="11519" width="8" style="53" customWidth="1"/>
    <col min="11520" max="11527" width="5.6640625" style="53" customWidth="1"/>
    <col min="11528" max="11528" width="8.44140625" style="53" customWidth="1"/>
    <col min="11529" max="11531" width="5.6640625" style="53" customWidth="1"/>
    <col min="11532" max="11535" width="9.109375" style="53"/>
    <col min="11536" max="11536" width="17.88671875" style="53" bestFit="1" customWidth="1"/>
    <col min="11537" max="11537" width="18" style="53" customWidth="1"/>
    <col min="11538" max="11538" width="10.6640625" style="53" customWidth="1"/>
    <col min="11539" max="11539" width="10.33203125" style="53" customWidth="1"/>
    <col min="11540" max="11541" width="9.109375" style="53"/>
    <col min="11542" max="11542" width="14.33203125" style="53" customWidth="1"/>
    <col min="11543" max="11543" width="9.109375" style="53"/>
    <col min="11544" max="11561" width="5.5546875" style="53" customWidth="1"/>
    <col min="11562" max="11563" width="9.109375" style="53"/>
    <col min="11564" max="11564" width="18" style="53" customWidth="1"/>
    <col min="11565" max="11569" width="9.109375" style="53"/>
    <col min="11570" max="11570" width="23.5546875" style="53" customWidth="1"/>
    <col min="11571" max="11770" width="9.109375" style="53"/>
    <col min="11771" max="11771" width="15.5546875" style="53" customWidth="1"/>
    <col min="11772" max="11774" width="5.6640625" style="53" customWidth="1"/>
    <col min="11775" max="11775" width="8" style="53" customWidth="1"/>
    <col min="11776" max="11783" width="5.6640625" style="53" customWidth="1"/>
    <col min="11784" max="11784" width="8.44140625" style="53" customWidth="1"/>
    <col min="11785" max="11787" width="5.6640625" style="53" customWidth="1"/>
    <col min="11788" max="11791" width="9.109375" style="53"/>
    <col min="11792" max="11792" width="17.88671875" style="53" bestFit="1" customWidth="1"/>
    <col min="11793" max="11793" width="18" style="53" customWidth="1"/>
    <col min="11794" max="11794" width="10.6640625" style="53" customWidth="1"/>
    <col min="11795" max="11795" width="10.33203125" style="53" customWidth="1"/>
    <col min="11796" max="11797" width="9.109375" style="53"/>
    <col min="11798" max="11798" width="14.33203125" style="53" customWidth="1"/>
    <col min="11799" max="11799" width="9.109375" style="53"/>
    <col min="11800" max="11817" width="5.5546875" style="53" customWidth="1"/>
    <col min="11818" max="11819" width="9.109375" style="53"/>
    <col min="11820" max="11820" width="18" style="53" customWidth="1"/>
    <col min="11821" max="11825" width="9.109375" style="53"/>
    <col min="11826" max="11826" width="23.5546875" style="53" customWidth="1"/>
    <col min="11827" max="12026" width="9.109375" style="53"/>
    <col min="12027" max="12027" width="15.5546875" style="53" customWidth="1"/>
    <col min="12028" max="12030" width="5.6640625" style="53" customWidth="1"/>
    <col min="12031" max="12031" width="8" style="53" customWidth="1"/>
    <col min="12032" max="12039" width="5.6640625" style="53" customWidth="1"/>
    <col min="12040" max="12040" width="8.44140625" style="53" customWidth="1"/>
    <col min="12041" max="12043" width="5.6640625" style="53" customWidth="1"/>
    <col min="12044" max="12047" width="9.109375" style="53"/>
    <col min="12048" max="12048" width="17.88671875" style="53" bestFit="1" customWidth="1"/>
    <col min="12049" max="12049" width="18" style="53" customWidth="1"/>
    <col min="12050" max="12050" width="10.6640625" style="53" customWidth="1"/>
    <col min="12051" max="12051" width="10.33203125" style="53" customWidth="1"/>
    <col min="12052" max="12053" width="9.109375" style="53"/>
    <col min="12054" max="12054" width="14.33203125" style="53" customWidth="1"/>
    <col min="12055" max="12055" width="9.109375" style="53"/>
    <col min="12056" max="12073" width="5.5546875" style="53" customWidth="1"/>
    <col min="12074" max="12075" width="9.109375" style="53"/>
    <col min="12076" max="12076" width="18" style="53" customWidth="1"/>
    <col min="12077" max="12081" width="9.109375" style="53"/>
    <col min="12082" max="12082" width="23.5546875" style="53" customWidth="1"/>
    <col min="12083" max="12282" width="9.109375" style="53"/>
    <col min="12283" max="12283" width="15.5546875" style="53" customWidth="1"/>
    <col min="12284" max="12286" width="5.6640625" style="53" customWidth="1"/>
    <col min="12287" max="12287" width="8" style="53" customWidth="1"/>
    <col min="12288" max="12295" width="5.6640625" style="53" customWidth="1"/>
    <col min="12296" max="12296" width="8.44140625" style="53" customWidth="1"/>
    <col min="12297" max="12299" width="5.6640625" style="53" customWidth="1"/>
    <col min="12300" max="12303" width="9.109375" style="53"/>
    <col min="12304" max="12304" width="17.88671875" style="53" bestFit="1" customWidth="1"/>
    <col min="12305" max="12305" width="18" style="53" customWidth="1"/>
    <col min="12306" max="12306" width="10.6640625" style="53" customWidth="1"/>
    <col min="12307" max="12307" width="10.33203125" style="53" customWidth="1"/>
    <col min="12308" max="12309" width="9.109375" style="53"/>
    <col min="12310" max="12310" width="14.33203125" style="53" customWidth="1"/>
    <col min="12311" max="12311" width="9.109375" style="53"/>
    <col min="12312" max="12329" width="5.5546875" style="53" customWidth="1"/>
    <col min="12330" max="12331" width="9.109375" style="53"/>
    <col min="12332" max="12332" width="18" style="53" customWidth="1"/>
    <col min="12333" max="12337" width="9.109375" style="53"/>
    <col min="12338" max="12338" width="23.5546875" style="53" customWidth="1"/>
    <col min="12339" max="12538" width="9.109375" style="53"/>
    <col min="12539" max="12539" width="15.5546875" style="53" customWidth="1"/>
    <col min="12540" max="12542" width="5.6640625" style="53" customWidth="1"/>
    <col min="12543" max="12543" width="8" style="53" customWidth="1"/>
    <col min="12544" max="12551" width="5.6640625" style="53" customWidth="1"/>
    <col min="12552" max="12552" width="8.44140625" style="53" customWidth="1"/>
    <col min="12553" max="12555" width="5.6640625" style="53" customWidth="1"/>
    <col min="12556" max="12559" width="9.109375" style="53"/>
    <col min="12560" max="12560" width="17.88671875" style="53" bestFit="1" customWidth="1"/>
    <col min="12561" max="12561" width="18" style="53" customWidth="1"/>
    <col min="12562" max="12562" width="10.6640625" style="53" customWidth="1"/>
    <col min="12563" max="12563" width="10.33203125" style="53" customWidth="1"/>
    <col min="12564" max="12565" width="9.109375" style="53"/>
    <col min="12566" max="12566" width="14.33203125" style="53" customWidth="1"/>
    <col min="12567" max="12567" width="9.109375" style="53"/>
    <col min="12568" max="12585" width="5.5546875" style="53" customWidth="1"/>
    <col min="12586" max="12587" width="9.109375" style="53"/>
    <col min="12588" max="12588" width="18" style="53" customWidth="1"/>
    <col min="12589" max="12593" width="9.109375" style="53"/>
    <col min="12594" max="12594" width="23.5546875" style="53" customWidth="1"/>
    <col min="12595" max="12794" width="9.109375" style="53"/>
    <col min="12795" max="12795" width="15.5546875" style="53" customWidth="1"/>
    <col min="12796" max="12798" width="5.6640625" style="53" customWidth="1"/>
    <col min="12799" max="12799" width="8" style="53" customWidth="1"/>
    <col min="12800" max="12807" width="5.6640625" style="53" customWidth="1"/>
    <col min="12808" max="12808" width="8.44140625" style="53" customWidth="1"/>
    <col min="12809" max="12811" width="5.6640625" style="53" customWidth="1"/>
    <col min="12812" max="12815" width="9.109375" style="53"/>
    <col min="12816" max="12816" width="17.88671875" style="53" bestFit="1" customWidth="1"/>
    <col min="12817" max="12817" width="18" style="53" customWidth="1"/>
    <col min="12818" max="12818" width="10.6640625" style="53" customWidth="1"/>
    <col min="12819" max="12819" width="10.33203125" style="53" customWidth="1"/>
    <col min="12820" max="12821" width="9.109375" style="53"/>
    <col min="12822" max="12822" width="14.33203125" style="53" customWidth="1"/>
    <col min="12823" max="12823" width="9.109375" style="53"/>
    <col min="12824" max="12841" width="5.5546875" style="53" customWidth="1"/>
    <col min="12842" max="12843" width="9.109375" style="53"/>
    <col min="12844" max="12844" width="18" style="53" customWidth="1"/>
    <col min="12845" max="12849" width="9.109375" style="53"/>
    <col min="12850" max="12850" width="23.5546875" style="53" customWidth="1"/>
    <col min="12851" max="13050" width="9.109375" style="53"/>
    <col min="13051" max="13051" width="15.5546875" style="53" customWidth="1"/>
    <col min="13052" max="13054" width="5.6640625" style="53" customWidth="1"/>
    <col min="13055" max="13055" width="8" style="53" customWidth="1"/>
    <col min="13056" max="13063" width="5.6640625" style="53" customWidth="1"/>
    <col min="13064" max="13064" width="8.44140625" style="53" customWidth="1"/>
    <col min="13065" max="13067" width="5.6640625" style="53" customWidth="1"/>
    <col min="13068" max="13071" width="9.109375" style="53"/>
    <col min="13072" max="13072" width="17.88671875" style="53" bestFit="1" customWidth="1"/>
    <col min="13073" max="13073" width="18" style="53" customWidth="1"/>
    <col min="13074" max="13074" width="10.6640625" style="53" customWidth="1"/>
    <col min="13075" max="13075" width="10.33203125" style="53" customWidth="1"/>
    <col min="13076" max="13077" width="9.109375" style="53"/>
    <col min="13078" max="13078" width="14.33203125" style="53" customWidth="1"/>
    <col min="13079" max="13079" width="9.109375" style="53"/>
    <col min="13080" max="13097" width="5.5546875" style="53" customWidth="1"/>
    <col min="13098" max="13099" width="9.109375" style="53"/>
    <col min="13100" max="13100" width="18" style="53" customWidth="1"/>
    <col min="13101" max="13105" width="9.109375" style="53"/>
    <col min="13106" max="13106" width="23.5546875" style="53" customWidth="1"/>
    <col min="13107" max="13306" width="9.109375" style="53"/>
    <col min="13307" max="13307" width="15.5546875" style="53" customWidth="1"/>
    <col min="13308" max="13310" width="5.6640625" style="53" customWidth="1"/>
    <col min="13311" max="13311" width="8" style="53" customWidth="1"/>
    <col min="13312" max="13319" width="5.6640625" style="53" customWidth="1"/>
    <col min="13320" max="13320" width="8.44140625" style="53" customWidth="1"/>
    <col min="13321" max="13323" width="5.6640625" style="53" customWidth="1"/>
    <col min="13324" max="13327" width="9.109375" style="53"/>
    <col min="13328" max="13328" width="17.88671875" style="53" bestFit="1" customWidth="1"/>
    <col min="13329" max="13329" width="18" style="53" customWidth="1"/>
    <col min="13330" max="13330" width="10.6640625" style="53" customWidth="1"/>
    <col min="13331" max="13331" width="10.33203125" style="53" customWidth="1"/>
    <col min="13332" max="13333" width="9.109375" style="53"/>
    <col min="13334" max="13334" width="14.33203125" style="53" customWidth="1"/>
    <col min="13335" max="13335" width="9.109375" style="53"/>
    <col min="13336" max="13353" width="5.5546875" style="53" customWidth="1"/>
    <col min="13354" max="13355" width="9.109375" style="53"/>
    <col min="13356" max="13356" width="18" style="53" customWidth="1"/>
    <col min="13357" max="13361" width="9.109375" style="53"/>
    <col min="13362" max="13362" width="23.5546875" style="53" customWidth="1"/>
    <col min="13363" max="13562" width="9.109375" style="53"/>
    <col min="13563" max="13563" width="15.5546875" style="53" customWidth="1"/>
    <col min="13564" max="13566" width="5.6640625" style="53" customWidth="1"/>
    <col min="13567" max="13567" width="8" style="53" customWidth="1"/>
    <col min="13568" max="13575" width="5.6640625" style="53" customWidth="1"/>
    <col min="13576" max="13576" width="8.44140625" style="53" customWidth="1"/>
    <col min="13577" max="13579" width="5.6640625" style="53" customWidth="1"/>
    <col min="13580" max="13583" width="9.109375" style="53"/>
    <col min="13584" max="13584" width="17.88671875" style="53" bestFit="1" customWidth="1"/>
    <col min="13585" max="13585" width="18" style="53" customWidth="1"/>
    <col min="13586" max="13586" width="10.6640625" style="53" customWidth="1"/>
    <col min="13587" max="13587" width="10.33203125" style="53" customWidth="1"/>
    <col min="13588" max="13589" width="9.109375" style="53"/>
    <col min="13590" max="13590" width="14.33203125" style="53" customWidth="1"/>
    <col min="13591" max="13591" width="9.109375" style="53"/>
    <col min="13592" max="13609" width="5.5546875" style="53" customWidth="1"/>
    <col min="13610" max="13611" width="9.109375" style="53"/>
    <col min="13612" max="13612" width="18" style="53" customWidth="1"/>
    <col min="13613" max="13617" width="9.109375" style="53"/>
    <col min="13618" max="13618" width="23.5546875" style="53" customWidth="1"/>
    <col min="13619" max="13818" width="9.109375" style="53"/>
    <col min="13819" max="13819" width="15.5546875" style="53" customWidth="1"/>
    <col min="13820" max="13822" width="5.6640625" style="53" customWidth="1"/>
    <col min="13823" max="13823" width="8" style="53" customWidth="1"/>
    <col min="13824" max="13831" width="5.6640625" style="53" customWidth="1"/>
    <col min="13832" max="13832" width="8.44140625" style="53" customWidth="1"/>
    <col min="13833" max="13835" width="5.6640625" style="53" customWidth="1"/>
    <col min="13836" max="13839" width="9.109375" style="53"/>
    <col min="13840" max="13840" width="17.88671875" style="53" bestFit="1" customWidth="1"/>
    <col min="13841" max="13841" width="18" style="53" customWidth="1"/>
    <col min="13842" max="13842" width="10.6640625" style="53" customWidth="1"/>
    <col min="13843" max="13843" width="10.33203125" style="53" customWidth="1"/>
    <col min="13844" max="13845" width="9.109375" style="53"/>
    <col min="13846" max="13846" width="14.33203125" style="53" customWidth="1"/>
    <col min="13847" max="13847" width="9.109375" style="53"/>
    <col min="13848" max="13865" width="5.5546875" style="53" customWidth="1"/>
    <col min="13866" max="13867" width="9.109375" style="53"/>
    <col min="13868" max="13868" width="18" style="53" customWidth="1"/>
    <col min="13869" max="13873" width="9.109375" style="53"/>
    <col min="13874" max="13874" width="23.5546875" style="53" customWidth="1"/>
    <col min="13875" max="14074" width="9.109375" style="53"/>
    <col min="14075" max="14075" width="15.5546875" style="53" customWidth="1"/>
    <col min="14076" max="14078" width="5.6640625" style="53" customWidth="1"/>
    <col min="14079" max="14079" width="8" style="53" customWidth="1"/>
    <col min="14080" max="14087" width="5.6640625" style="53" customWidth="1"/>
    <col min="14088" max="14088" width="8.44140625" style="53" customWidth="1"/>
    <col min="14089" max="14091" width="5.6640625" style="53" customWidth="1"/>
    <col min="14092" max="14095" width="9.109375" style="53"/>
    <col min="14096" max="14096" width="17.88671875" style="53" bestFit="1" customWidth="1"/>
    <col min="14097" max="14097" width="18" style="53" customWidth="1"/>
    <col min="14098" max="14098" width="10.6640625" style="53" customWidth="1"/>
    <col min="14099" max="14099" width="10.33203125" style="53" customWidth="1"/>
    <col min="14100" max="14101" width="9.109375" style="53"/>
    <col min="14102" max="14102" width="14.33203125" style="53" customWidth="1"/>
    <col min="14103" max="14103" width="9.109375" style="53"/>
    <col min="14104" max="14121" width="5.5546875" style="53" customWidth="1"/>
    <col min="14122" max="14123" width="9.109375" style="53"/>
    <col min="14124" max="14124" width="18" style="53" customWidth="1"/>
    <col min="14125" max="14129" width="9.109375" style="53"/>
    <col min="14130" max="14130" width="23.5546875" style="53" customWidth="1"/>
    <col min="14131" max="14330" width="9.109375" style="53"/>
    <col min="14331" max="14331" width="15.5546875" style="53" customWidth="1"/>
    <col min="14332" max="14334" width="5.6640625" style="53" customWidth="1"/>
    <col min="14335" max="14335" width="8" style="53" customWidth="1"/>
    <col min="14336" max="14343" width="5.6640625" style="53" customWidth="1"/>
    <col min="14344" max="14344" width="8.44140625" style="53" customWidth="1"/>
    <col min="14345" max="14347" width="5.6640625" style="53" customWidth="1"/>
    <col min="14348" max="14351" width="9.109375" style="53"/>
    <col min="14352" max="14352" width="17.88671875" style="53" bestFit="1" customWidth="1"/>
    <col min="14353" max="14353" width="18" style="53" customWidth="1"/>
    <col min="14354" max="14354" width="10.6640625" style="53" customWidth="1"/>
    <col min="14355" max="14355" width="10.33203125" style="53" customWidth="1"/>
    <col min="14356" max="14357" width="9.109375" style="53"/>
    <col min="14358" max="14358" width="14.33203125" style="53" customWidth="1"/>
    <col min="14359" max="14359" width="9.109375" style="53"/>
    <col min="14360" max="14377" width="5.5546875" style="53" customWidth="1"/>
    <col min="14378" max="14379" width="9.109375" style="53"/>
    <col min="14380" max="14380" width="18" style="53" customWidth="1"/>
    <col min="14381" max="14385" width="9.109375" style="53"/>
    <col min="14386" max="14386" width="23.5546875" style="53" customWidth="1"/>
    <col min="14387" max="14586" width="9.109375" style="53"/>
    <col min="14587" max="14587" width="15.5546875" style="53" customWidth="1"/>
    <col min="14588" max="14590" width="5.6640625" style="53" customWidth="1"/>
    <col min="14591" max="14591" width="8" style="53" customWidth="1"/>
    <col min="14592" max="14599" width="5.6640625" style="53" customWidth="1"/>
    <col min="14600" max="14600" width="8.44140625" style="53" customWidth="1"/>
    <col min="14601" max="14603" width="5.6640625" style="53" customWidth="1"/>
    <col min="14604" max="14607" width="9.109375" style="53"/>
    <col min="14608" max="14608" width="17.88671875" style="53" bestFit="1" customWidth="1"/>
    <col min="14609" max="14609" width="18" style="53" customWidth="1"/>
    <col min="14610" max="14610" width="10.6640625" style="53" customWidth="1"/>
    <col min="14611" max="14611" width="10.33203125" style="53" customWidth="1"/>
    <col min="14612" max="14613" width="9.109375" style="53"/>
    <col min="14614" max="14614" width="14.33203125" style="53" customWidth="1"/>
    <col min="14615" max="14615" width="9.109375" style="53"/>
    <col min="14616" max="14633" width="5.5546875" style="53" customWidth="1"/>
    <col min="14634" max="14635" width="9.109375" style="53"/>
    <col min="14636" max="14636" width="18" style="53" customWidth="1"/>
    <col min="14637" max="14641" width="9.109375" style="53"/>
    <col min="14642" max="14642" width="23.5546875" style="53" customWidth="1"/>
    <col min="14643" max="14842" width="9.109375" style="53"/>
    <col min="14843" max="14843" width="15.5546875" style="53" customWidth="1"/>
    <col min="14844" max="14846" width="5.6640625" style="53" customWidth="1"/>
    <col min="14847" max="14847" width="8" style="53" customWidth="1"/>
    <col min="14848" max="14855" width="5.6640625" style="53" customWidth="1"/>
    <col min="14856" max="14856" width="8.44140625" style="53" customWidth="1"/>
    <col min="14857" max="14859" width="5.6640625" style="53" customWidth="1"/>
    <col min="14860" max="14863" width="9.109375" style="53"/>
    <col min="14864" max="14864" width="17.88671875" style="53" bestFit="1" customWidth="1"/>
    <col min="14865" max="14865" width="18" style="53" customWidth="1"/>
    <col min="14866" max="14866" width="10.6640625" style="53" customWidth="1"/>
    <col min="14867" max="14867" width="10.33203125" style="53" customWidth="1"/>
    <col min="14868" max="14869" width="9.109375" style="53"/>
    <col min="14870" max="14870" width="14.33203125" style="53" customWidth="1"/>
    <col min="14871" max="14871" width="9.109375" style="53"/>
    <col min="14872" max="14889" width="5.5546875" style="53" customWidth="1"/>
    <col min="14890" max="14891" width="9.109375" style="53"/>
    <col min="14892" max="14892" width="18" style="53" customWidth="1"/>
    <col min="14893" max="14897" width="9.109375" style="53"/>
    <col min="14898" max="14898" width="23.5546875" style="53" customWidth="1"/>
    <col min="14899" max="15098" width="9.109375" style="53"/>
    <col min="15099" max="15099" width="15.5546875" style="53" customWidth="1"/>
    <col min="15100" max="15102" width="5.6640625" style="53" customWidth="1"/>
    <col min="15103" max="15103" width="8" style="53" customWidth="1"/>
    <col min="15104" max="15111" width="5.6640625" style="53" customWidth="1"/>
    <col min="15112" max="15112" width="8.44140625" style="53" customWidth="1"/>
    <col min="15113" max="15115" width="5.6640625" style="53" customWidth="1"/>
    <col min="15116" max="15119" width="9.109375" style="53"/>
    <col min="15120" max="15120" width="17.88671875" style="53" bestFit="1" customWidth="1"/>
    <col min="15121" max="15121" width="18" style="53" customWidth="1"/>
    <col min="15122" max="15122" width="10.6640625" style="53" customWidth="1"/>
    <col min="15123" max="15123" width="10.33203125" style="53" customWidth="1"/>
    <col min="15124" max="15125" width="9.109375" style="53"/>
    <col min="15126" max="15126" width="14.33203125" style="53" customWidth="1"/>
    <col min="15127" max="15127" width="9.109375" style="53"/>
    <col min="15128" max="15145" width="5.5546875" style="53" customWidth="1"/>
    <col min="15146" max="15147" width="9.109375" style="53"/>
    <col min="15148" max="15148" width="18" style="53" customWidth="1"/>
    <col min="15149" max="15153" width="9.109375" style="53"/>
    <col min="15154" max="15154" width="23.5546875" style="53" customWidth="1"/>
    <col min="15155" max="15354" width="9.109375" style="53"/>
    <col min="15355" max="15355" width="15.5546875" style="53" customWidth="1"/>
    <col min="15356" max="15358" width="5.6640625" style="53" customWidth="1"/>
    <col min="15359" max="15359" width="8" style="53" customWidth="1"/>
    <col min="15360" max="15367" width="5.6640625" style="53" customWidth="1"/>
    <col min="15368" max="15368" width="8.44140625" style="53" customWidth="1"/>
    <col min="15369" max="15371" width="5.6640625" style="53" customWidth="1"/>
    <col min="15372" max="15375" width="9.109375" style="53"/>
    <col min="15376" max="15376" width="17.88671875" style="53" bestFit="1" customWidth="1"/>
    <col min="15377" max="15377" width="18" style="53" customWidth="1"/>
    <col min="15378" max="15378" width="10.6640625" style="53" customWidth="1"/>
    <col min="15379" max="15379" width="10.33203125" style="53" customWidth="1"/>
    <col min="15380" max="15381" width="9.109375" style="53"/>
    <col min="15382" max="15382" width="14.33203125" style="53" customWidth="1"/>
    <col min="15383" max="15383" width="9.109375" style="53"/>
    <col min="15384" max="15401" width="5.5546875" style="53" customWidth="1"/>
    <col min="15402" max="15403" width="9.109375" style="53"/>
    <col min="15404" max="15404" width="18" style="53" customWidth="1"/>
    <col min="15405" max="15409" width="9.109375" style="53"/>
    <col min="15410" max="15410" width="23.5546875" style="53" customWidth="1"/>
    <col min="15411" max="15610" width="9.109375" style="53"/>
    <col min="15611" max="15611" width="15.5546875" style="53" customWidth="1"/>
    <col min="15612" max="15614" width="5.6640625" style="53" customWidth="1"/>
    <col min="15615" max="15615" width="8" style="53" customWidth="1"/>
    <col min="15616" max="15623" width="5.6640625" style="53" customWidth="1"/>
    <col min="15624" max="15624" width="8.44140625" style="53" customWidth="1"/>
    <col min="15625" max="15627" width="5.6640625" style="53" customWidth="1"/>
    <col min="15628" max="15631" width="9.109375" style="53"/>
    <col min="15632" max="15632" width="17.88671875" style="53" bestFit="1" customWidth="1"/>
    <col min="15633" max="15633" width="18" style="53" customWidth="1"/>
    <col min="15634" max="15634" width="10.6640625" style="53" customWidth="1"/>
    <col min="15635" max="15635" width="10.33203125" style="53" customWidth="1"/>
    <col min="15636" max="15637" width="9.109375" style="53"/>
    <col min="15638" max="15638" width="14.33203125" style="53" customWidth="1"/>
    <col min="15639" max="15639" width="9.109375" style="53"/>
    <col min="15640" max="15657" width="5.5546875" style="53" customWidth="1"/>
    <col min="15658" max="15659" width="9.109375" style="53"/>
    <col min="15660" max="15660" width="18" style="53" customWidth="1"/>
    <col min="15661" max="15665" width="9.109375" style="53"/>
    <col min="15666" max="15666" width="23.5546875" style="53" customWidth="1"/>
    <col min="15667" max="15866" width="9.109375" style="53"/>
    <col min="15867" max="15867" width="15.5546875" style="53" customWidth="1"/>
    <col min="15868" max="15870" width="5.6640625" style="53" customWidth="1"/>
    <col min="15871" max="15871" width="8" style="53" customWidth="1"/>
    <col min="15872" max="15879" width="5.6640625" style="53" customWidth="1"/>
    <col min="15880" max="15880" width="8.44140625" style="53" customWidth="1"/>
    <col min="15881" max="15883" width="5.6640625" style="53" customWidth="1"/>
    <col min="15884" max="15887" width="9.109375" style="53"/>
    <col min="15888" max="15888" width="17.88671875" style="53" bestFit="1" customWidth="1"/>
    <col min="15889" max="15889" width="18" style="53" customWidth="1"/>
    <col min="15890" max="15890" width="10.6640625" style="53" customWidth="1"/>
    <col min="15891" max="15891" width="10.33203125" style="53" customWidth="1"/>
    <col min="15892" max="15893" width="9.109375" style="53"/>
    <col min="15894" max="15894" width="14.33203125" style="53" customWidth="1"/>
    <col min="15895" max="15895" width="9.109375" style="53"/>
    <col min="15896" max="15913" width="5.5546875" style="53" customWidth="1"/>
    <col min="15914" max="15915" width="9.109375" style="53"/>
    <col min="15916" max="15916" width="18" style="53" customWidth="1"/>
    <col min="15917" max="15921" width="9.109375" style="53"/>
    <col min="15922" max="15922" width="23.5546875" style="53" customWidth="1"/>
    <col min="15923" max="16122" width="9.109375" style="53"/>
    <col min="16123" max="16123" width="15.5546875" style="53" customWidth="1"/>
    <col min="16124" max="16126" width="5.6640625" style="53" customWidth="1"/>
    <col min="16127" max="16127" width="8" style="53" customWidth="1"/>
    <col min="16128" max="16135" width="5.6640625" style="53" customWidth="1"/>
    <col min="16136" max="16136" width="8.44140625" style="53" customWidth="1"/>
    <col min="16137" max="16139" width="5.6640625" style="53" customWidth="1"/>
    <col min="16140" max="16143" width="9.109375" style="53"/>
    <col min="16144" max="16144" width="17.88671875" style="53" bestFit="1" customWidth="1"/>
    <col min="16145" max="16145" width="18" style="53" customWidth="1"/>
    <col min="16146" max="16146" width="10.6640625" style="53" customWidth="1"/>
    <col min="16147" max="16147" width="10.33203125" style="53" customWidth="1"/>
    <col min="16148" max="16149" width="9.109375" style="53"/>
    <col min="16150" max="16150" width="14.33203125" style="53" customWidth="1"/>
    <col min="16151" max="16151" width="9.109375" style="53"/>
    <col min="16152" max="16169" width="5.5546875" style="53" customWidth="1"/>
    <col min="16170" max="16171" width="9.109375" style="53"/>
    <col min="16172" max="16172" width="18" style="53" customWidth="1"/>
    <col min="16173" max="16177" width="9.109375" style="53"/>
    <col min="16178" max="16178" width="23.5546875" style="53" customWidth="1"/>
    <col min="16179" max="16384" width="9.109375" style="53"/>
  </cols>
  <sheetData>
    <row r="1" spans="1:69" x14ac:dyDescent="0.25">
      <c r="A1" s="38" t="s">
        <v>101</v>
      </c>
      <c r="B1" s="38"/>
      <c r="C1" s="38"/>
      <c r="D1" s="39">
        <v>39791.6643287037</v>
      </c>
      <c r="E1" s="40"/>
      <c r="F1" s="40"/>
      <c r="G1" s="40"/>
      <c r="H1" s="40"/>
      <c r="I1" s="40"/>
      <c r="J1" s="40"/>
      <c r="K1" s="40"/>
      <c r="L1" s="40"/>
      <c r="M1" s="40"/>
      <c r="N1" s="40"/>
      <c r="O1" s="38"/>
      <c r="P1" s="38"/>
      <c r="Q1" s="38"/>
      <c r="R1" s="40">
        <v>1</v>
      </c>
      <c r="S1" s="40">
        <v>4</v>
      </c>
      <c r="T1" s="40" t="s">
        <v>18</v>
      </c>
      <c r="U1" s="38"/>
      <c r="V1" s="38"/>
      <c r="W1" s="41">
        <f ca="1">SECOND(NOW())</f>
        <v>56</v>
      </c>
      <c r="X1" s="38"/>
      <c r="Y1" s="42">
        <f ca="1">IF(AC2=0,NOW(),MIN(AA:AA))</f>
        <v>41019.572129629632</v>
      </c>
      <c r="Z1" s="43">
        <f ca="1">NOW()</f>
        <v>41019.599949421296</v>
      </c>
      <c r="AA1" s="39"/>
      <c r="AB1" s="44"/>
      <c r="AC1" s="45">
        <f>MIN(AB:AB)</f>
        <v>5.6053240736946466E-2</v>
      </c>
      <c r="AD1" s="46" t="s">
        <v>102</v>
      </c>
      <c r="AE1" s="47"/>
      <c r="AF1" s="38"/>
      <c r="AG1" s="48">
        <v>1</v>
      </c>
      <c r="AH1" s="48">
        <v>2</v>
      </c>
      <c r="AI1" s="48">
        <v>3</v>
      </c>
      <c r="AJ1" s="48">
        <v>4</v>
      </c>
      <c r="AK1" s="48">
        <v>6</v>
      </c>
      <c r="AL1" s="48">
        <v>7</v>
      </c>
      <c r="AM1" s="48">
        <v>8</v>
      </c>
      <c r="AN1" s="48">
        <v>9</v>
      </c>
      <c r="AO1" s="48">
        <v>11</v>
      </c>
      <c r="AP1" s="48">
        <v>12</v>
      </c>
      <c r="AQ1" s="48">
        <v>13</v>
      </c>
      <c r="AR1" s="48">
        <v>14</v>
      </c>
      <c r="AS1" s="48">
        <v>16</v>
      </c>
      <c r="AT1" s="48">
        <v>17</v>
      </c>
      <c r="AU1" s="48">
        <v>18</v>
      </c>
      <c r="AV1" s="48">
        <v>19</v>
      </c>
      <c r="AW1" s="48">
        <v>21</v>
      </c>
      <c r="AX1" s="48">
        <v>22</v>
      </c>
      <c r="AY1" s="38"/>
      <c r="AZ1" s="38"/>
      <c r="BA1" s="38"/>
      <c r="BB1" s="40">
        <v>1</v>
      </c>
      <c r="BC1" s="49">
        <f t="shared" ref="BC1:BD10" si="0">S33</f>
        <v>4</v>
      </c>
      <c r="BD1" s="49" t="str">
        <f t="shared" si="0"/>
        <v>R</v>
      </c>
      <c r="BE1" s="38">
        <v>1</v>
      </c>
      <c r="BF1" s="50" t="s">
        <v>103</v>
      </c>
      <c r="BG1" s="38" t="s">
        <v>104</v>
      </c>
      <c r="BH1" s="51" t="b">
        <v>1</v>
      </c>
      <c r="BI1" s="38"/>
      <c r="BJ1" s="50"/>
      <c r="BK1" s="52" t="s">
        <v>105</v>
      </c>
      <c r="BL1" s="38" t="s">
        <v>106</v>
      </c>
      <c r="BM1" s="38" t="s">
        <v>107</v>
      </c>
      <c r="BN1" s="53" t="s">
        <v>239</v>
      </c>
      <c r="BO1" s="53" t="s">
        <v>240</v>
      </c>
      <c r="BP1" s="53" t="s">
        <v>242</v>
      </c>
      <c r="BQ1" s="53" t="s">
        <v>241</v>
      </c>
    </row>
    <row r="2" spans="1:69" x14ac:dyDescent="0.25">
      <c r="A2" s="38"/>
      <c r="B2" s="38"/>
      <c r="C2" s="38"/>
      <c r="D2" s="42">
        <f ca="1">NOW()</f>
        <v>41019.599949421296</v>
      </c>
      <c r="E2" s="40"/>
      <c r="F2" s="40"/>
      <c r="G2" s="40"/>
      <c r="H2" s="40"/>
      <c r="I2" s="40"/>
      <c r="J2" s="40"/>
      <c r="K2" s="40"/>
      <c r="L2" s="40"/>
      <c r="M2" s="40"/>
      <c r="N2" s="40"/>
      <c r="O2" s="38"/>
      <c r="P2" s="38"/>
      <c r="Q2" s="38"/>
      <c r="R2" s="40">
        <v>2</v>
      </c>
      <c r="S2" s="40">
        <v>7</v>
      </c>
      <c r="T2" s="40" t="s">
        <v>20</v>
      </c>
      <c r="U2" s="38"/>
      <c r="V2" s="38"/>
      <c r="W2" s="54">
        <f ca="1">MINUTE(NOW())</f>
        <v>23</v>
      </c>
      <c r="X2" s="38"/>
      <c r="Y2" s="42">
        <f>MAX(AA:AA)</f>
        <v>41019.599432870367</v>
      </c>
      <c r="Z2" s="55"/>
      <c r="AA2" s="46">
        <v>41019.572129629632</v>
      </c>
      <c r="AB2" s="44">
        <f>AA2-AA1+0.05</f>
        <v>41019.622129629635</v>
      </c>
      <c r="AC2" s="49">
        <f>COUNT(AA1:AA36)</f>
        <v>5</v>
      </c>
      <c r="AD2" s="38"/>
      <c r="AE2" s="56">
        <f>IF(ISBLANK(AE1),100,(YEAR(AE1)-YEAR(Z1))*360+(MONTH(AE1)-MONTH(Z1))*30+(DAY(AE1)-DAY(Z1)))</f>
        <v>100</v>
      </c>
      <c r="AF2" s="38"/>
      <c r="AG2" s="49">
        <f>VALUE(MID($AZ$2,AG1,1))</f>
        <v>5</v>
      </c>
      <c r="AH2" s="49">
        <f>VALUE(MID($AZ$2,AH1,1))</f>
        <v>6</v>
      </c>
      <c r="AI2" s="49" t="str">
        <f>MID($AZ$2,AI1,1)</f>
        <v>U</v>
      </c>
      <c r="AJ2" s="49">
        <f>VALUE(MID($AZ$2,AJ1,1))</f>
        <v>9</v>
      </c>
      <c r="AK2" s="49">
        <f>VALUE(MID($AZ$2,AK1,1))</f>
        <v>2</v>
      </c>
      <c r="AL2" s="49" t="str">
        <f>MID($AZ$2,AL1,1)</f>
        <v>R</v>
      </c>
      <c r="AM2" s="49">
        <f>VALUE(MID($AZ$2,AM1,1))</f>
        <v>8</v>
      </c>
      <c r="AN2" s="49">
        <f>VALUE(MID($AZ$2,AN1,1))</f>
        <v>3</v>
      </c>
      <c r="AO2" s="49" t="str">
        <f>MID($AZ$2,AO1,1)</f>
        <v>F</v>
      </c>
      <c r="AP2" s="49">
        <f>VALUE(MID($AZ$2,AP1,1))</f>
        <v>2</v>
      </c>
      <c r="AQ2" s="49">
        <f>VALUE(MID($AZ$2,AQ1,1))</f>
        <v>0</v>
      </c>
      <c r="AR2" s="49" t="str">
        <f>MID($AZ$2,AR1,1)</f>
        <v>S</v>
      </c>
      <c r="AS2" s="49">
        <f>VALUE(MID($AZ$2,AS1,1))</f>
        <v>2</v>
      </c>
      <c r="AT2" s="49">
        <f>VALUE(MID($AZ$2,AT1,1))</f>
        <v>5</v>
      </c>
      <c r="AU2" s="49" t="str">
        <f>MID($AZ$2,AU1,1)</f>
        <v>K</v>
      </c>
      <c r="AV2" s="49" t="str">
        <f>MID($AZ$2,AV1,1)</f>
        <v>7</v>
      </c>
      <c r="AW2" s="49" t="str">
        <f>MID($AZ$2,AW1,1)</f>
        <v>1</v>
      </c>
      <c r="AX2" s="49" t="str">
        <f>MID($AZ$2,AX1,1)</f>
        <v>4</v>
      </c>
      <c r="AY2" s="40" t="s">
        <v>108</v>
      </c>
      <c r="AZ2" s="40" t="s">
        <v>109</v>
      </c>
      <c r="BA2" s="38"/>
      <c r="BB2" s="40">
        <v>2</v>
      </c>
      <c r="BC2" s="49">
        <f t="shared" si="0"/>
        <v>7</v>
      </c>
      <c r="BD2" s="49" t="str">
        <f t="shared" si="0"/>
        <v>T</v>
      </c>
      <c r="BE2" s="38">
        <v>2</v>
      </c>
      <c r="BF2" s="50" t="s">
        <v>110</v>
      </c>
      <c r="BG2" s="38" t="s">
        <v>111</v>
      </c>
      <c r="BH2" s="51" t="b">
        <v>0</v>
      </c>
      <c r="BI2" s="38"/>
      <c r="BJ2" s="50" t="s">
        <v>112</v>
      </c>
      <c r="BK2" s="52" t="s">
        <v>113</v>
      </c>
      <c r="BL2" s="38" t="b">
        <v>1</v>
      </c>
      <c r="BM2" s="38" t="b">
        <v>1</v>
      </c>
      <c r="BN2" s="53" t="b">
        <v>1</v>
      </c>
      <c r="BO2" s="53" t="b">
        <v>1</v>
      </c>
      <c r="BP2" s="53" t="b">
        <v>1</v>
      </c>
      <c r="BQ2" s="53" t="b">
        <v>1</v>
      </c>
    </row>
    <row r="3" spans="1:69" x14ac:dyDescent="0.25">
      <c r="A3" s="38"/>
      <c r="B3" s="38"/>
      <c r="C3" s="38"/>
      <c r="D3" s="57">
        <f ca="1">2-(D2-D1)</f>
        <v>-1225.9356207175952</v>
      </c>
      <c r="E3" s="40"/>
      <c r="F3" s="40"/>
      <c r="G3" s="40"/>
      <c r="H3" s="40"/>
      <c r="I3" s="40"/>
      <c r="J3" s="40"/>
      <c r="K3" s="40"/>
      <c r="L3" s="40"/>
      <c r="M3" s="40"/>
      <c r="N3" s="40"/>
      <c r="O3" s="38"/>
      <c r="P3" s="38"/>
      <c r="Q3" s="38"/>
      <c r="R3" s="40">
        <v>3</v>
      </c>
      <c r="S3" s="40">
        <v>5</v>
      </c>
      <c r="T3" s="40" t="s">
        <v>10</v>
      </c>
      <c r="U3" s="38"/>
      <c r="V3" s="38"/>
      <c r="W3" s="41">
        <f ca="1">HOUR(NOW())</f>
        <v>14</v>
      </c>
      <c r="X3" s="38"/>
      <c r="Y3" s="58">
        <f ca="1">(YEAR(Y2)-YEAR(Y1))*360+(MONTH(Y2)-MONTH(Y1))*30+(DAY(Y2)-DAY(Y1))</f>
        <v>0</v>
      </c>
      <c r="Z3" s="59"/>
      <c r="AA3" s="46">
        <v>41019.578182870369</v>
      </c>
      <c r="AB3" s="44">
        <f>AA3-AA2+0.05</f>
        <v>5.6053240736946466E-2</v>
      </c>
      <c r="AC3" s="38"/>
      <c r="AD3" s="38"/>
      <c r="AE3" s="60">
        <f>IF(ISBLANK(AE1),10000,(AE1-Z1)*24)</f>
        <v>10000</v>
      </c>
      <c r="AF3" s="38"/>
      <c r="AG3" s="48">
        <v>2</v>
      </c>
      <c r="AH3" s="48">
        <v>3</v>
      </c>
      <c r="AI3" s="48">
        <v>7</v>
      </c>
      <c r="AJ3" s="48">
        <v>1</v>
      </c>
      <c r="AK3" s="48">
        <v>5</v>
      </c>
      <c r="AL3" s="48">
        <v>6</v>
      </c>
      <c r="AM3" s="48">
        <v>9</v>
      </c>
      <c r="AN3" s="48">
        <v>8</v>
      </c>
      <c r="AO3" s="48">
        <v>4</v>
      </c>
      <c r="AP3" s="48">
        <v>10</v>
      </c>
      <c r="AQ3" s="40"/>
      <c r="AR3" s="40"/>
      <c r="AS3" s="38"/>
      <c r="AT3" s="38"/>
      <c r="AU3" s="38"/>
      <c r="AV3" s="38"/>
      <c r="AW3" s="40"/>
      <c r="AX3" s="48">
        <v>23</v>
      </c>
      <c r="AY3" s="40"/>
      <c r="AZ3" s="40"/>
      <c r="BA3" s="38"/>
      <c r="BB3" s="40">
        <v>3</v>
      </c>
      <c r="BC3" s="49">
        <f t="shared" si="0"/>
        <v>5</v>
      </c>
      <c r="BD3" s="49" t="str">
        <f t="shared" si="0"/>
        <v>J</v>
      </c>
      <c r="BE3" s="38">
        <v>3</v>
      </c>
      <c r="BF3" s="50" t="s">
        <v>114</v>
      </c>
      <c r="BG3" s="38" t="s">
        <v>115</v>
      </c>
      <c r="BH3" s="51" t="b">
        <v>1</v>
      </c>
      <c r="BI3" s="38"/>
      <c r="BJ3" s="50" t="s">
        <v>116</v>
      </c>
      <c r="BK3" s="52" t="s">
        <v>117</v>
      </c>
      <c r="BL3" s="38" t="b">
        <v>1</v>
      </c>
      <c r="BM3" s="38" t="b">
        <v>1</v>
      </c>
      <c r="BN3" s="53" t="b">
        <v>1</v>
      </c>
      <c r="BO3" s="53" t="b">
        <v>1</v>
      </c>
      <c r="BP3" s="53" t="b">
        <v>1</v>
      </c>
      <c r="BQ3" s="53" t="b">
        <v>1</v>
      </c>
    </row>
    <row r="4" spans="1:69" x14ac:dyDescent="0.25">
      <c r="A4" s="38"/>
      <c r="B4" s="38"/>
      <c r="C4" s="38"/>
      <c r="D4" s="42">
        <f ca="1">NOW()</f>
        <v>41019.599949421296</v>
      </c>
      <c r="E4" s="40"/>
      <c r="F4" s="40"/>
      <c r="G4" s="40"/>
      <c r="H4" s="40"/>
      <c r="I4" s="40"/>
      <c r="J4" s="40"/>
      <c r="K4" s="40"/>
      <c r="L4" s="40"/>
      <c r="M4" s="40"/>
      <c r="N4" s="40"/>
      <c r="O4" s="38"/>
      <c r="P4" s="38"/>
      <c r="Q4" s="38"/>
      <c r="R4" s="40">
        <v>4</v>
      </c>
      <c r="S4" s="40">
        <v>9</v>
      </c>
      <c r="T4" s="40" t="s">
        <v>1</v>
      </c>
      <c r="U4" s="38"/>
      <c r="V4" s="38"/>
      <c r="W4" s="61" t="str">
        <f ca="1">W1&amp;W2&amp;W3</f>
        <v>562314</v>
      </c>
      <c r="X4" s="38"/>
      <c r="Y4" s="61" t="str">
        <f>IF(OR(BH11=FALSE,H36="HOST",H36="COLL"),"NOT ACTIVE",IF(OR(Z8&lt;0,AC1&lt;0,AE3&lt;=0,H31=TRUE),"EXPIRED","TRIAL RUNNING"))</f>
        <v>NOT ACTIVE</v>
      </c>
      <c r="Z4" s="62">
        <f>IF(ISBLANK(Z3),100,Z3-Y3)</f>
        <v>100</v>
      </c>
      <c r="AA4" s="46">
        <v>41019.584502314814</v>
      </c>
      <c r="AB4" s="44">
        <f>AA4-AA3+0.05</f>
        <v>5.631944444467081E-2</v>
      </c>
      <c r="AC4" s="38"/>
      <c r="AD4" s="38"/>
      <c r="AE4" s="38"/>
      <c r="AF4" s="38"/>
      <c r="AG4" s="49">
        <f>AG2</f>
        <v>5</v>
      </c>
      <c r="AH4" s="49">
        <f>AH2</f>
        <v>6</v>
      </c>
      <c r="AI4" s="49">
        <f>AJ2</f>
        <v>9</v>
      </c>
      <c r="AJ4" s="49">
        <f>AK2</f>
        <v>2</v>
      </c>
      <c r="AK4" s="49">
        <f>AM2</f>
        <v>8</v>
      </c>
      <c r="AL4" s="49">
        <f>AN2</f>
        <v>3</v>
      </c>
      <c r="AM4" s="49">
        <f>AP2</f>
        <v>2</v>
      </c>
      <c r="AN4" s="49">
        <f>AQ2</f>
        <v>0</v>
      </c>
      <c r="AO4" s="49">
        <f>AS2</f>
        <v>2</v>
      </c>
      <c r="AP4" s="49">
        <f>AT2</f>
        <v>5</v>
      </c>
      <c r="AQ4" s="40"/>
      <c r="AR4" s="40"/>
      <c r="AS4" s="38"/>
      <c r="AT4" s="38"/>
      <c r="AU4" s="38"/>
      <c r="AV4" s="38"/>
      <c r="AW4" s="40"/>
      <c r="AX4" s="49" t="str">
        <f>MID($AZ$2,AX3,1)</f>
        <v>5</v>
      </c>
      <c r="AY4" s="40"/>
      <c r="AZ4" s="40"/>
      <c r="BA4" s="38"/>
      <c r="BB4" s="40">
        <v>4</v>
      </c>
      <c r="BC4" s="49">
        <f t="shared" si="0"/>
        <v>9</v>
      </c>
      <c r="BD4" s="49" t="str">
        <f t="shared" si="0"/>
        <v>A</v>
      </c>
      <c r="BE4" s="38">
        <v>4</v>
      </c>
      <c r="BF4" s="50" t="s">
        <v>118</v>
      </c>
      <c r="BG4" s="38" t="s">
        <v>119</v>
      </c>
      <c r="BH4" s="51" t="b">
        <v>1</v>
      </c>
      <c r="BI4" s="38"/>
      <c r="BJ4" s="50" t="s">
        <v>120</v>
      </c>
      <c r="BK4" s="52" t="s">
        <v>121</v>
      </c>
      <c r="BL4" s="38" t="b">
        <v>0</v>
      </c>
      <c r="BM4" s="38" t="b">
        <v>0</v>
      </c>
      <c r="BN4" s="53" t="b">
        <v>1</v>
      </c>
      <c r="BO4" s="53" t="b">
        <v>0</v>
      </c>
      <c r="BP4" s="53" t="b">
        <v>0</v>
      </c>
      <c r="BQ4" s="53" t="b">
        <v>0</v>
      </c>
    </row>
    <row r="5" spans="1:69" x14ac:dyDescent="0.25">
      <c r="A5" s="38"/>
      <c r="B5" s="38"/>
      <c r="C5" s="38"/>
      <c r="D5" s="38"/>
      <c r="E5" s="40" t="s">
        <v>122</v>
      </c>
      <c r="F5" s="40">
        <v>3</v>
      </c>
      <c r="G5" s="40"/>
      <c r="H5" s="40"/>
      <c r="I5" s="40"/>
      <c r="J5" s="40"/>
      <c r="K5" s="40"/>
      <c r="L5" s="40"/>
      <c r="M5" s="40"/>
      <c r="N5" s="40"/>
      <c r="O5" s="38"/>
      <c r="P5" s="38"/>
      <c r="Q5" s="38"/>
      <c r="R5" s="40">
        <v>5</v>
      </c>
      <c r="S5" s="40">
        <v>1</v>
      </c>
      <c r="T5" s="40" t="s">
        <v>6</v>
      </c>
      <c r="U5" s="38"/>
      <c r="V5" s="38"/>
      <c r="W5" s="38"/>
      <c r="X5" s="38"/>
      <c r="Y5" s="38"/>
      <c r="Z5" s="38"/>
      <c r="AA5" s="46">
        <v>41019.59238425926</v>
      </c>
      <c r="AB5" s="44">
        <f>AA5-AA4+0.05</f>
        <v>5.7881944446126002E-2</v>
      </c>
      <c r="AC5" s="38"/>
      <c r="AD5" s="38"/>
      <c r="AE5" s="38"/>
      <c r="AF5" s="38"/>
      <c r="AG5" s="49" t="str">
        <f>AI2</f>
        <v>U</v>
      </c>
      <c r="AH5" s="49" t="str">
        <f>AL2</f>
        <v>R</v>
      </c>
      <c r="AI5" s="49" t="str">
        <f>AO2</f>
        <v>F</v>
      </c>
      <c r="AJ5" s="49" t="str">
        <f>AR2</f>
        <v>S</v>
      </c>
      <c r="AK5" s="49" t="str">
        <f>AU2</f>
        <v>K</v>
      </c>
      <c r="AL5" s="49" t="str">
        <f>AV2</f>
        <v>7</v>
      </c>
      <c r="AM5" s="49" t="str">
        <f>AW2</f>
        <v>1</v>
      </c>
      <c r="AN5" s="49" t="str">
        <f>AX2</f>
        <v>4</v>
      </c>
      <c r="AO5" s="49" t="str">
        <f>AX4</f>
        <v>5</v>
      </c>
      <c r="AP5" s="49" t="str">
        <f>AX6</f>
        <v>2</v>
      </c>
      <c r="AQ5" s="40"/>
      <c r="AR5" s="40"/>
      <c r="AS5" s="40"/>
      <c r="AT5" s="40"/>
      <c r="AU5" s="40"/>
      <c r="AV5" s="40"/>
      <c r="AW5" s="40"/>
      <c r="AX5" s="48">
        <v>24</v>
      </c>
      <c r="AY5" s="38"/>
      <c r="AZ5" s="38"/>
      <c r="BA5" s="38"/>
      <c r="BB5" s="40">
        <v>5</v>
      </c>
      <c r="BC5" s="49">
        <f t="shared" si="0"/>
        <v>1</v>
      </c>
      <c r="BD5" s="49" t="str">
        <f t="shared" si="0"/>
        <v>F</v>
      </c>
      <c r="BE5" s="38">
        <v>5</v>
      </c>
      <c r="BF5" s="50" t="s">
        <v>123</v>
      </c>
      <c r="BG5" s="38" t="s">
        <v>124</v>
      </c>
      <c r="BH5" s="51" t="b">
        <v>0</v>
      </c>
      <c r="BI5" s="38"/>
      <c r="BJ5" s="50" t="s">
        <v>125</v>
      </c>
      <c r="BK5" s="52" t="s">
        <v>126</v>
      </c>
      <c r="BL5" s="38" t="b">
        <v>0</v>
      </c>
      <c r="BM5" s="38" t="b">
        <v>0</v>
      </c>
      <c r="BN5" s="53" t="b">
        <v>1</v>
      </c>
      <c r="BO5" s="53" t="b">
        <v>0</v>
      </c>
      <c r="BP5" s="53" t="b">
        <v>0</v>
      </c>
      <c r="BQ5" s="53" t="b">
        <v>0</v>
      </c>
    </row>
    <row r="6" spans="1:69" x14ac:dyDescent="0.25">
      <c r="A6" s="38"/>
      <c r="B6" s="38"/>
      <c r="C6" s="38"/>
      <c r="D6" s="38"/>
      <c r="E6" s="40"/>
      <c r="F6" s="40"/>
      <c r="G6" s="40"/>
      <c r="H6" s="40"/>
      <c r="I6" s="40"/>
      <c r="J6" s="40"/>
      <c r="K6" s="40"/>
      <c r="L6" s="40"/>
      <c r="M6" s="40"/>
      <c r="N6" s="40"/>
      <c r="O6" s="38"/>
      <c r="P6" s="38"/>
      <c r="Q6" s="38"/>
      <c r="R6" s="40">
        <v>6</v>
      </c>
      <c r="S6" s="40">
        <v>6</v>
      </c>
      <c r="T6" s="40" t="s">
        <v>9</v>
      </c>
      <c r="U6" s="38"/>
      <c r="V6" s="38"/>
      <c r="W6" s="38"/>
      <c r="X6" s="38"/>
      <c r="Y6" s="63" t="s">
        <v>127</v>
      </c>
      <c r="Z6" s="38"/>
      <c r="AA6" s="46">
        <v>41019.599432870367</v>
      </c>
      <c r="AB6" s="44">
        <f>AA6-AA5+0.05</f>
        <v>5.7048611107165928E-2</v>
      </c>
      <c r="AC6" s="38"/>
      <c r="AD6" s="38"/>
      <c r="AE6" s="38"/>
      <c r="AF6" s="38"/>
      <c r="AG6" s="48">
        <v>1</v>
      </c>
      <c r="AH6" s="48">
        <v>2</v>
      </c>
      <c r="AI6" s="48">
        <v>3</v>
      </c>
      <c r="AJ6" s="48">
        <v>4</v>
      </c>
      <c r="AK6" s="48">
        <v>5</v>
      </c>
      <c r="AL6" s="48">
        <v>6</v>
      </c>
      <c r="AM6" s="48">
        <v>7</v>
      </c>
      <c r="AN6" s="48">
        <v>8</v>
      </c>
      <c r="AO6" s="48">
        <v>9</v>
      </c>
      <c r="AP6" s="48">
        <v>10</v>
      </c>
      <c r="AQ6" s="48"/>
      <c r="AR6" s="48"/>
      <c r="AS6" s="48"/>
      <c r="AT6" s="48"/>
      <c r="AU6" s="48"/>
      <c r="AV6" s="48"/>
      <c r="AW6" s="48"/>
      <c r="AX6" s="49" t="str">
        <f>MID($AZ$2,AX5,1)</f>
        <v>2</v>
      </c>
      <c r="AY6" s="38"/>
      <c r="AZ6" s="38"/>
      <c r="BA6" s="38"/>
      <c r="BB6" s="40">
        <v>6</v>
      </c>
      <c r="BC6" s="49">
        <f t="shared" si="0"/>
        <v>6</v>
      </c>
      <c r="BD6" s="49" t="str">
        <f t="shared" si="0"/>
        <v>I</v>
      </c>
      <c r="BE6" s="38">
        <v>6</v>
      </c>
      <c r="BF6" s="50" t="s">
        <v>128</v>
      </c>
      <c r="BG6" s="38" t="s">
        <v>129</v>
      </c>
      <c r="BH6" s="51" t="b">
        <v>1</v>
      </c>
      <c r="BI6" s="38"/>
      <c r="BJ6" s="50" t="s">
        <v>130</v>
      </c>
      <c r="BK6" s="52" t="s">
        <v>131</v>
      </c>
      <c r="BL6" s="38" t="b">
        <v>0</v>
      </c>
      <c r="BM6" s="38" t="b">
        <v>0</v>
      </c>
      <c r="BN6" s="53" t="b">
        <v>0</v>
      </c>
      <c r="BO6" s="53" t="b">
        <v>0</v>
      </c>
      <c r="BP6" s="53" t="b">
        <v>0</v>
      </c>
      <c r="BQ6" s="53" t="b">
        <v>0</v>
      </c>
    </row>
    <row r="7" spans="1:69" x14ac:dyDescent="0.25">
      <c r="A7" s="38"/>
      <c r="B7" s="38"/>
      <c r="C7" s="38"/>
      <c r="D7" s="38"/>
      <c r="E7" s="40"/>
      <c r="F7" s="40"/>
      <c r="G7" s="40"/>
      <c r="H7" s="40"/>
      <c r="I7" s="40"/>
      <c r="J7" s="40"/>
      <c r="K7" s="40"/>
      <c r="L7" s="40"/>
      <c r="M7" s="40"/>
      <c r="N7" s="40"/>
      <c r="O7" s="38"/>
      <c r="P7" s="38"/>
      <c r="Q7" s="38"/>
      <c r="R7" s="40">
        <v>7</v>
      </c>
      <c r="S7" s="40">
        <v>0</v>
      </c>
      <c r="T7" s="40" t="s">
        <v>3</v>
      </c>
      <c r="U7" s="38"/>
      <c r="V7" s="38"/>
      <c r="W7" s="38" t="s">
        <v>232</v>
      </c>
      <c r="X7" s="38"/>
      <c r="Y7" s="58">
        <f ca="1">(Z1-Y1)*24</f>
        <v>0.66767499991692603</v>
      </c>
      <c r="Z7" s="54">
        <f>Z3*24</f>
        <v>0</v>
      </c>
      <c r="AA7" s="46"/>
      <c r="AB7" s="44"/>
      <c r="AC7" s="38"/>
      <c r="AD7" s="38"/>
      <c r="AE7" s="38"/>
      <c r="AF7" s="38"/>
      <c r="AG7" s="49">
        <f t="shared" ref="AG7:AP7" si="1">HLOOKUP(AG6,$AG$3:$AP$4,2,FALSE)</f>
        <v>2</v>
      </c>
      <c r="AH7" s="49">
        <f t="shared" si="1"/>
        <v>5</v>
      </c>
      <c r="AI7" s="49">
        <f t="shared" si="1"/>
        <v>6</v>
      </c>
      <c r="AJ7" s="49">
        <f t="shared" si="1"/>
        <v>2</v>
      </c>
      <c r="AK7" s="49">
        <f t="shared" si="1"/>
        <v>8</v>
      </c>
      <c r="AL7" s="49">
        <f t="shared" si="1"/>
        <v>3</v>
      </c>
      <c r="AM7" s="49">
        <f t="shared" si="1"/>
        <v>9</v>
      </c>
      <c r="AN7" s="49">
        <f t="shared" si="1"/>
        <v>0</v>
      </c>
      <c r="AO7" s="49">
        <f t="shared" si="1"/>
        <v>2</v>
      </c>
      <c r="AP7" s="49">
        <f t="shared" si="1"/>
        <v>5</v>
      </c>
      <c r="AQ7" s="40"/>
      <c r="AR7" s="40"/>
      <c r="AS7" s="38"/>
      <c r="AT7" s="38"/>
      <c r="AU7" s="38"/>
      <c r="AV7" s="38"/>
      <c r="AW7" s="40"/>
      <c r="AX7" s="38"/>
      <c r="AY7" s="38"/>
      <c r="AZ7" s="38"/>
      <c r="BA7" s="38"/>
      <c r="BB7" s="40">
        <v>7</v>
      </c>
      <c r="BC7" s="49">
        <f t="shared" si="0"/>
        <v>0</v>
      </c>
      <c r="BD7" s="49" t="str">
        <f t="shared" si="0"/>
        <v>C</v>
      </c>
      <c r="BE7" s="38">
        <v>7</v>
      </c>
      <c r="BF7" s="50" t="s">
        <v>132</v>
      </c>
      <c r="BG7" s="38" t="s">
        <v>133</v>
      </c>
      <c r="BH7" s="51" t="b">
        <v>0</v>
      </c>
      <c r="BI7" s="38"/>
      <c r="BJ7" s="50" t="s">
        <v>134</v>
      </c>
      <c r="BK7" s="52" t="s">
        <v>135</v>
      </c>
      <c r="BL7" s="38" t="b">
        <v>0</v>
      </c>
      <c r="BM7" s="38" t="b">
        <v>0</v>
      </c>
      <c r="BN7" s="53" t="b">
        <v>0</v>
      </c>
      <c r="BO7" s="53" t="b">
        <v>0</v>
      </c>
      <c r="BP7" s="53" t="b">
        <v>0</v>
      </c>
      <c r="BQ7" s="53" t="b">
        <v>0</v>
      </c>
    </row>
    <row r="8" spans="1:69" ht="14.4" x14ac:dyDescent="0.3">
      <c r="A8" s="38"/>
      <c r="B8" s="38"/>
      <c r="C8" s="38"/>
      <c r="D8" s="38"/>
      <c r="E8" s="48">
        <v>1</v>
      </c>
      <c r="F8" s="48">
        <v>2</v>
      </c>
      <c r="G8" s="48">
        <v>3</v>
      </c>
      <c r="H8" s="48"/>
      <c r="I8" s="48">
        <v>1</v>
      </c>
      <c r="J8" s="48">
        <v>2</v>
      </c>
      <c r="K8" s="48"/>
      <c r="L8" s="40"/>
      <c r="M8" s="40"/>
      <c r="N8" s="40"/>
      <c r="O8" s="38"/>
      <c r="P8" s="38"/>
      <c r="Q8" s="38"/>
      <c r="R8" s="40">
        <v>8</v>
      </c>
      <c r="S8" s="40">
        <v>3</v>
      </c>
      <c r="T8" s="40" t="s">
        <v>23</v>
      </c>
      <c r="U8" s="38"/>
      <c r="V8" s="38"/>
      <c r="W8" s="38"/>
      <c r="X8" s="38"/>
      <c r="Y8" s="64"/>
      <c r="Z8" s="65">
        <f>IF(ISBLANK(Z3),10000,ROUND(Z7-Y7,0))</f>
        <v>10000</v>
      </c>
      <c r="AA8" s="46"/>
      <c r="AB8" s="44"/>
      <c r="AC8" s="38"/>
      <c r="AD8" s="38"/>
      <c r="AE8" s="38"/>
      <c r="AF8" s="38"/>
      <c r="AG8" s="49">
        <f t="shared" ref="AG8:AP8" si="2">VLOOKUP(AG7,$BB$1:$BD$10,2,FALSE)</f>
        <v>7</v>
      </c>
      <c r="AH8" s="49">
        <f t="shared" si="2"/>
        <v>1</v>
      </c>
      <c r="AI8" s="49">
        <f t="shared" si="2"/>
        <v>6</v>
      </c>
      <c r="AJ8" s="49">
        <f t="shared" si="2"/>
        <v>7</v>
      </c>
      <c r="AK8" s="49">
        <f t="shared" si="2"/>
        <v>3</v>
      </c>
      <c r="AL8" s="49">
        <f t="shared" si="2"/>
        <v>5</v>
      </c>
      <c r="AM8" s="49">
        <f t="shared" si="2"/>
        <v>8</v>
      </c>
      <c r="AN8" s="49">
        <f t="shared" si="2"/>
        <v>2</v>
      </c>
      <c r="AO8" s="49">
        <f t="shared" si="2"/>
        <v>7</v>
      </c>
      <c r="AP8" s="49">
        <f t="shared" si="2"/>
        <v>1</v>
      </c>
      <c r="AQ8" s="40"/>
      <c r="AR8" s="40"/>
      <c r="AS8" s="38"/>
      <c r="AT8" s="38"/>
      <c r="AU8" s="38"/>
      <c r="AV8" s="38"/>
      <c r="AW8" s="40"/>
      <c r="AX8" s="38"/>
      <c r="AY8" s="38"/>
      <c r="AZ8" s="38"/>
      <c r="BA8" s="38"/>
      <c r="BB8" s="40">
        <v>8</v>
      </c>
      <c r="BC8" s="49">
        <f t="shared" si="0"/>
        <v>3</v>
      </c>
      <c r="BD8" s="49" t="str">
        <f t="shared" si="0"/>
        <v>W</v>
      </c>
      <c r="BE8" s="38">
        <v>8</v>
      </c>
      <c r="BF8" s="50" t="s">
        <v>136</v>
      </c>
      <c r="BG8" s="38" t="s">
        <v>137</v>
      </c>
      <c r="BH8" s="51" t="b">
        <v>0</v>
      </c>
      <c r="BI8" s="38"/>
      <c r="BJ8" s="50" t="s">
        <v>138</v>
      </c>
      <c r="BK8" s="52" t="s">
        <v>139</v>
      </c>
      <c r="BL8" s="38" t="b">
        <v>0</v>
      </c>
      <c r="BM8" s="38" t="b">
        <v>0</v>
      </c>
      <c r="BN8" s="53" t="b">
        <v>0</v>
      </c>
      <c r="BO8" s="53" t="b">
        <v>0</v>
      </c>
      <c r="BP8" s="53" t="b">
        <v>0</v>
      </c>
      <c r="BQ8" s="53" t="b">
        <v>0</v>
      </c>
    </row>
    <row r="9" spans="1:69" x14ac:dyDescent="0.25">
      <c r="A9" s="38"/>
      <c r="B9" s="38"/>
      <c r="C9" s="38"/>
      <c r="D9" s="38"/>
      <c r="E9" s="49">
        <f ca="1">VALUE(MID($W$4,E$8,1))</f>
        <v>5</v>
      </c>
      <c r="F9" s="49">
        <f ca="1">VALUE(MID($W$4,F$8,1))</f>
        <v>6</v>
      </c>
      <c r="G9" s="49">
        <f ca="1">VALUE(MID($W$4,G$8,1))</f>
        <v>2</v>
      </c>
      <c r="H9" s="40"/>
      <c r="I9" s="49">
        <f ca="1">VALUE(MID($W$4,I$8,1))</f>
        <v>5</v>
      </c>
      <c r="J9" s="49">
        <f ca="1">VALUE(MID($W$4,J$8,1))</f>
        <v>6</v>
      </c>
      <c r="K9" s="40"/>
      <c r="L9" s="40"/>
      <c r="M9" s="40"/>
      <c r="N9" s="40"/>
      <c r="O9" s="38"/>
      <c r="P9" s="38"/>
      <c r="Q9" s="38"/>
      <c r="R9" s="40">
        <v>9</v>
      </c>
      <c r="S9" s="40">
        <v>8</v>
      </c>
      <c r="T9" s="40" t="s">
        <v>16</v>
      </c>
      <c r="U9" s="38"/>
      <c r="V9" s="38"/>
      <c r="W9" s="38"/>
      <c r="X9" s="38"/>
      <c r="Y9" s="38"/>
      <c r="Z9" s="66">
        <f>IF(H36&lt;&gt;"CLIENT",10000,MIN(Z8,AE3))</f>
        <v>10000</v>
      </c>
      <c r="AA9" s="46"/>
      <c r="AB9" s="44"/>
      <c r="AC9" s="38"/>
      <c r="AD9" s="38"/>
      <c r="AE9" s="38"/>
      <c r="AF9" s="38"/>
      <c r="AG9" s="49" t="str">
        <f>VLOOKUP(AG8,$BB$1:$BD$10,3,FALSE)</f>
        <v>C</v>
      </c>
      <c r="AH9" s="49" t="str">
        <f>VLOOKUP(AH8,$BB$1:$BD$10,3,FALSE)</f>
        <v>R</v>
      </c>
      <c r="AI9" s="49" t="str">
        <f>VLOOKUP(AI8,$BB$1:$BD$10,3,FALSE)</f>
        <v>I</v>
      </c>
      <c r="AJ9" s="49" t="str">
        <f>VLOOKUP(AJ8,$BB$1:$BD$10,3,FALSE)</f>
        <v>C</v>
      </c>
      <c r="AK9" s="49" t="str">
        <f>VLOOKUP(AK8,$BB$1:$BD$10,3,FALSE)</f>
        <v>J</v>
      </c>
      <c r="AL9" s="40"/>
      <c r="AM9" s="40"/>
      <c r="AN9" s="49" t="str">
        <f>INDEX($BD$1:$BD$10,MATCH(VALUE(AL5),$BC1:$BC10,0))</f>
        <v>T</v>
      </c>
      <c r="AO9" s="49" t="str">
        <f>INDEX($BD$1:$BD$10,MATCH(VALUE(AM5),$BC1:$BC10,0))</f>
        <v>F</v>
      </c>
      <c r="AP9" s="49" t="str">
        <f>INDEX($BD$1:$BD$10,MATCH(VALUE(AN5),$BC1:$BC10,0))</f>
        <v>R</v>
      </c>
      <c r="AQ9" s="49" t="str">
        <f>INDEX($BD$1:$BD$10,MATCH(VALUE(AO5),$BC1:$BC10,0))</f>
        <v>J</v>
      </c>
      <c r="AR9" s="49" t="str">
        <f>INDEX($BD$1:$BD$10,MATCH(VALUE(AP5),$BC1:$BC10,0))</f>
        <v>R</v>
      </c>
      <c r="AS9" s="38"/>
      <c r="AT9" s="38"/>
      <c r="AU9" s="38"/>
      <c r="AV9" s="38"/>
      <c r="AW9" s="40"/>
      <c r="AX9" s="38"/>
      <c r="AY9" s="38"/>
      <c r="AZ9" s="38"/>
      <c r="BA9" s="38"/>
      <c r="BB9" s="40">
        <v>9</v>
      </c>
      <c r="BC9" s="49">
        <f t="shared" si="0"/>
        <v>8</v>
      </c>
      <c r="BD9" s="49" t="str">
        <f t="shared" si="0"/>
        <v>P</v>
      </c>
      <c r="BE9" s="38">
        <v>9</v>
      </c>
      <c r="BF9" s="50" t="s">
        <v>140</v>
      </c>
      <c r="BG9" s="38" t="s">
        <v>141</v>
      </c>
      <c r="BH9" s="51" t="b">
        <v>0</v>
      </c>
      <c r="BI9" s="38"/>
      <c r="BJ9" s="50" t="s">
        <v>142</v>
      </c>
      <c r="BK9" s="52" t="s">
        <v>143</v>
      </c>
      <c r="BL9" s="38" t="b">
        <v>0</v>
      </c>
      <c r="BM9" s="38" t="b">
        <v>0</v>
      </c>
      <c r="BN9" s="53" t="b">
        <v>0</v>
      </c>
      <c r="BO9" s="53" t="b">
        <v>0</v>
      </c>
      <c r="BP9" s="53" t="b">
        <v>0</v>
      </c>
      <c r="BQ9" s="53" t="b">
        <v>0</v>
      </c>
    </row>
    <row r="10" spans="1:69" x14ac:dyDescent="0.25">
      <c r="A10" s="38"/>
      <c r="B10" s="38"/>
      <c r="C10" s="38"/>
      <c r="D10" s="38"/>
      <c r="E10" s="40">
        <v>1</v>
      </c>
      <c r="F10" s="40">
        <v>-1</v>
      </c>
      <c r="G10" s="40">
        <v>1</v>
      </c>
      <c r="H10" s="40"/>
      <c r="I10" s="40">
        <v>0</v>
      </c>
      <c r="J10" s="40">
        <v>1</v>
      </c>
      <c r="K10" s="40"/>
      <c r="L10" s="40"/>
      <c r="M10" s="40"/>
      <c r="N10" s="40"/>
      <c r="O10" s="38"/>
      <c r="P10" s="38"/>
      <c r="Q10" s="38"/>
      <c r="R10" s="40">
        <v>0</v>
      </c>
      <c r="S10" s="40">
        <v>2</v>
      </c>
      <c r="T10" s="40" t="s">
        <v>18</v>
      </c>
      <c r="U10" s="38"/>
      <c r="V10" s="38"/>
      <c r="W10" s="38"/>
      <c r="X10" s="38"/>
      <c r="Y10" s="38"/>
      <c r="Z10" s="38"/>
      <c r="AA10" s="46"/>
      <c r="AB10" s="44"/>
      <c r="AC10" s="38"/>
      <c r="AD10" s="38"/>
      <c r="AE10" s="38"/>
      <c r="AF10" s="38"/>
      <c r="AG10" s="40"/>
      <c r="AH10" s="40"/>
      <c r="AI10" s="40"/>
      <c r="AJ10" s="40"/>
      <c r="AK10" s="40"/>
      <c r="AL10" s="40"/>
      <c r="AM10" s="40"/>
      <c r="AN10" s="40"/>
      <c r="AO10" s="40"/>
      <c r="AP10" s="40"/>
      <c r="AQ10" s="40"/>
      <c r="AR10" s="40"/>
      <c r="AS10" s="38"/>
      <c r="AT10" s="38"/>
      <c r="AU10" s="38"/>
      <c r="AV10" s="38"/>
      <c r="AW10" s="40"/>
      <c r="AX10" s="38"/>
      <c r="AY10" s="38"/>
      <c r="AZ10" s="38"/>
      <c r="BA10" s="38"/>
      <c r="BB10" s="40">
        <v>0</v>
      </c>
      <c r="BC10" s="49">
        <f t="shared" si="0"/>
        <v>2</v>
      </c>
      <c r="BD10" s="49" t="str">
        <f t="shared" si="0"/>
        <v>R</v>
      </c>
      <c r="BE10" s="38">
        <v>10</v>
      </c>
      <c r="BF10" s="50" t="s">
        <v>144</v>
      </c>
      <c r="BG10" s="38" t="s">
        <v>145</v>
      </c>
      <c r="BH10" s="51" t="b">
        <v>0</v>
      </c>
      <c r="BI10" s="38"/>
      <c r="BJ10" s="50" t="s">
        <v>146</v>
      </c>
      <c r="BK10" s="52" t="s">
        <v>147</v>
      </c>
      <c r="BL10" s="38" t="b">
        <v>0</v>
      </c>
      <c r="BM10" s="38" t="b">
        <v>0</v>
      </c>
      <c r="BN10" s="53" t="b">
        <v>0</v>
      </c>
      <c r="BO10" s="53" t="b">
        <v>0</v>
      </c>
      <c r="BP10" s="53" t="b">
        <v>0</v>
      </c>
      <c r="BQ10" s="53" t="b">
        <v>0</v>
      </c>
    </row>
    <row r="11" spans="1:69" x14ac:dyDescent="0.25">
      <c r="A11" s="38"/>
      <c r="B11" s="38"/>
      <c r="C11" s="38"/>
      <c r="D11" s="38"/>
      <c r="E11" s="49">
        <f ca="1">MIN(9,MAX(0,E9+E10))</f>
        <v>6</v>
      </c>
      <c r="F11" s="49">
        <f ca="1">MIN(9,MAX(0,F9+F10))</f>
        <v>5</v>
      </c>
      <c r="G11" s="49">
        <f ca="1">MIN(9,MAX(0,G9+G10))</f>
        <v>3</v>
      </c>
      <c r="H11" s="40"/>
      <c r="I11" s="49">
        <f ca="1">MIN(9,MAX(0,I9+I10))</f>
        <v>5</v>
      </c>
      <c r="J11" s="49">
        <f ca="1">MIN(9,MAX(0,J9+J10))</f>
        <v>7</v>
      </c>
      <c r="K11" s="40"/>
      <c r="L11" s="40"/>
      <c r="M11" s="40"/>
      <c r="N11" s="40"/>
      <c r="O11" s="38"/>
      <c r="P11" s="38"/>
      <c r="Q11" s="38"/>
      <c r="R11" s="38"/>
      <c r="S11" s="38"/>
      <c r="T11" s="38"/>
      <c r="U11" s="38"/>
      <c r="V11" s="38"/>
      <c r="W11" s="38"/>
      <c r="X11" s="38"/>
      <c r="Y11" s="38"/>
      <c r="Z11" s="54" t="str">
        <f>IF(ISBLANK(AE1),"Time Expiration: " &amp; ROUND(Z9/24,1) &amp; " day(s) / "&amp;TEXT(Z9,"0")&amp;" hour(s) left until expiration.","Time Expiration: "&amp; ROUND(Z9/24,1) &amp; " day(s) / "&amp;TEXT(Z9,"0")&amp;" hour(s) left until expiration. - Expiry Date: "&amp;TEXT(AE1,"dd/mm/yyyy"))</f>
        <v>Time Expiration: 416.7 day(s) / 10000 hour(s) left until expiration.</v>
      </c>
      <c r="AA11" s="46"/>
      <c r="AB11" s="44"/>
      <c r="AC11" s="38"/>
      <c r="AD11" s="38"/>
      <c r="AE11" s="38"/>
      <c r="AF11" s="38"/>
      <c r="AG11" s="49">
        <f>AG8</f>
        <v>7</v>
      </c>
      <c r="AH11" s="49">
        <f>AH8</f>
        <v>1</v>
      </c>
      <c r="AI11" s="49" t="str">
        <f>AG9</f>
        <v>C</v>
      </c>
      <c r="AJ11" s="49">
        <f>AI8</f>
        <v>6</v>
      </c>
      <c r="AK11" s="49">
        <f>AJ8</f>
        <v>7</v>
      </c>
      <c r="AL11" s="49" t="str">
        <f>AH9</f>
        <v>R</v>
      </c>
      <c r="AM11" s="49">
        <f>AK8</f>
        <v>3</v>
      </c>
      <c r="AN11" s="49">
        <f>AL8</f>
        <v>5</v>
      </c>
      <c r="AO11" s="49" t="str">
        <f>AI9</f>
        <v>I</v>
      </c>
      <c r="AP11" s="49">
        <f>AM8</f>
        <v>8</v>
      </c>
      <c r="AQ11" s="49">
        <f>AN8</f>
        <v>2</v>
      </c>
      <c r="AR11" s="49" t="str">
        <f>AJ9</f>
        <v>C</v>
      </c>
      <c r="AS11" s="49">
        <f>AO8</f>
        <v>7</v>
      </c>
      <c r="AT11" s="49">
        <f>AP8</f>
        <v>1</v>
      </c>
      <c r="AU11" s="49" t="str">
        <f>AK9</f>
        <v>J</v>
      </c>
      <c r="AV11" s="38"/>
      <c r="AW11" s="40"/>
      <c r="AX11" s="38"/>
      <c r="AY11" s="67"/>
      <c r="AZ11" s="54" t="str">
        <f>AG11&amp;AH11&amp;AI11&amp;AJ11&amp;"-"&amp;AK11&amp;AL11&amp;AM11&amp;AN11&amp;"-"&amp;AO11&amp;AP11&amp;AQ11&amp;AR11&amp;"-"&amp;AS11&amp;AT11&amp;AU11&amp;AN9&amp;"-"&amp;AR9&amp;AQ9&amp;AO9&amp;AP9</f>
        <v>71C6-7R35-I82C-71JT-RJFR</v>
      </c>
      <c r="BA11" s="38"/>
      <c r="BB11" s="38"/>
      <c r="BC11" s="40"/>
      <c r="BD11" s="38"/>
      <c r="BE11" s="38">
        <v>11</v>
      </c>
      <c r="BF11" s="50" t="s">
        <v>148</v>
      </c>
      <c r="BG11" s="38" t="s">
        <v>149</v>
      </c>
      <c r="BH11" s="51" t="b">
        <v>0</v>
      </c>
      <c r="BI11" s="38"/>
      <c r="BJ11" s="50" t="s">
        <v>150</v>
      </c>
      <c r="BK11" s="52" t="s">
        <v>151</v>
      </c>
      <c r="BL11" s="38" t="b">
        <v>0</v>
      </c>
      <c r="BM11" s="38" t="b">
        <v>0</v>
      </c>
      <c r="BN11" s="53" t="b">
        <v>0</v>
      </c>
      <c r="BO11" s="53" t="b">
        <v>0</v>
      </c>
      <c r="BP11" s="53" t="b">
        <v>0</v>
      </c>
      <c r="BQ11" s="53" t="b">
        <v>0</v>
      </c>
    </row>
    <row r="12" spans="1:69" ht="14.4" x14ac:dyDescent="0.3">
      <c r="A12" s="38"/>
      <c r="B12" s="38"/>
      <c r="C12" s="38"/>
      <c r="D12" s="38"/>
      <c r="E12" s="49" t="str">
        <f ca="1">INDEX($T$1:$T$10,MATCH(E13,$S$1:$S$10,0))</f>
        <v>I</v>
      </c>
      <c r="F12" s="49" t="str">
        <f ca="1">INDEX($T$1:$T$10,MATCH(F13,$S$1:$S$10,0))</f>
        <v>F</v>
      </c>
      <c r="G12" s="49" t="str">
        <f ca="1">INDEX($T$1:$T$10,MATCH(G13,$S$1:$S$10,0))</f>
        <v>J</v>
      </c>
      <c r="H12" s="40"/>
      <c r="I12" s="49" t="str">
        <f ca="1">INDEX($T$1:$T$10,MATCH(I13,$S$1:$S$10,0))</f>
        <v>F</v>
      </c>
      <c r="J12" s="49" t="str">
        <f ca="1">INDEX($T$1:$T$10,MATCH(J13,$S$1:$S$10,0))</f>
        <v>C</v>
      </c>
      <c r="K12" s="40"/>
      <c r="L12" s="40"/>
      <c r="M12" s="40"/>
      <c r="N12" s="40"/>
      <c r="O12" s="38"/>
      <c r="P12" s="38"/>
      <c r="Q12" s="38"/>
      <c r="R12" s="38"/>
      <c r="S12" s="38"/>
      <c r="T12" s="38"/>
      <c r="U12" s="38"/>
      <c r="V12" s="38"/>
      <c r="W12" s="38"/>
      <c r="X12" s="38"/>
      <c r="Y12" s="68" t="s">
        <v>152</v>
      </c>
      <c r="Z12" s="54" t="str">
        <f>IF(AND(Z9=10000,AE3=10000),"This file does not have a time expiration period.",Z11)</f>
        <v>This file does not have a time expiration period.</v>
      </c>
      <c r="AA12" s="46"/>
      <c r="AB12" s="44"/>
      <c r="AC12" s="38"/>
      <c r="AD12" s="38"/>
      <c r="AE12" s="38"/>
      <c r="AF12" s="38"/>
      <c r="AG12" s="40"/>
      <c r="AH12" s="40"/>
      <c r="AI12" s="40"/>
      <c r="AJ12" s="40"/>
      <c r="AK12" s="40"/>
      <c r="AL12" s="40"/>
      <c r="AM12" s="40"/>
      <c r="AN12" s="40"/>
      <c r="AO12" s="40"/>
      <c r="AP12" s="40"/>
      <c r="AQ12" s="40"/>
      <c r="AR12" s="40"/>
      <c r="AS12" s="38"/>
      <c r="AT12" s="38"/>
      <c r="AU12" s="38"/>
      <c r="AV12" s="38"/>
      <c r="AW12" s="40"/>
      <c r="AX12" s="38"/>
      <c r="AY12" s="38"/>
      <c r="AZ12" s="38"/>
      <c r="BA12" s="38"/>
      <c r="BB12" s="38"/>
      <c r="BC12" s="40"/>
      <c r="BD12" s="38"/>
      <c r="BE12" s="38">
        <v>12</v>
      </c>
      <c r="BF12" s="50" t="s">
        <v>153</v>
      </c>
      <c r="BG12" s="38" t="s">
        <v>154</v>
      </c>
      <c r="BH12" s="51" t="b">
        <v>0</v>
      </c>
      <c r="BI12" s="38"/>
      <c r="BJ12" s="50" t="s">
        <v>155</v>
      </c>
      <c r="BK12" s="52" t="s">
        <v>156</v>
      </c>
      <c r="BL12" s="38" t="b">
        <v>0</v>
      </c>
      <c r="BM12" s="38" t="b">
        <v>0</v>
      </c>
      <c r="BN12" s="53" t="b">
        <v>1</v>
      </c>
      <c r="BO12" s="53" t="b">
        <v>1</v>
      </c>
      <c r="BP12" s="53" t="b">
        <v>1</v>
      </c>
      <c r="BQ12" s="53" t="b">
        <v>1</v>
      </c>
    </row>
    <row r="13" spans="1:69" x14ac:dyDescent="0.25">
      <c r="A13" s="38"/>
      <c r="B13" s="38"/>
      <c r="C13" s="38"/>
      <c r="D13" s="40" t="s">
        <v>157</v>
      </c>
      <c r="E13" s="49">
        <f ca="1">VLOOKUP(E$11,$R$1:$T$10,2,FALSE)</f>
        <v>6</v>
      </c>
      <c r="F13" s="49">
        <f ca="1">VLOOKUP(F$11,$R$1:$T$10,2,FALSE)</f>
        <v>1</v>
      </c>
      <c r="G13" s="49">
        <f ca="1">VLOOKUP(G$11,$R$1:$T$10,2,FALSE)</f>
        <v>5</v>
      </c>
      <c r="H13" s="40"/>
      <c r="I13" s="49">
        <f ca="1">VLOOKUP(I$11,$R$1:$T$10,2,FALSE)</f>
        <v>1</v>
      </c>
      <c r="J13" s="49">
        <f ca="1">VLOOKUP(J$11,$R$1:$T$10,2,FALSE)</f>
        <v>0</v>
      </c>
      <c r="K13" s="40"/>
      <c r="L13" s="40"/>
      <c r="M13" s="40"/>
      <c r="N13" s="40"/>
      <c r="O13" s="38"/>
      <c r="P13" s="38"/>
      <c r="Q13" s="38"/>
      <c r="R13" s="38"/>
      <c r="S13" s="38"/>
      <c r="T13" s="38"/>
      <c r="U13" s="38"/>
      <c r="V13" s="38"/>
      <c r="W13" s="38"/>
      <c r="X13" s="38"/>
      <c r="Y13" s="38"/>
      <c r="Z13" s="38"/>
      <c r="AA13" s="46"/>
      <c r="AB13" s="44"/>
      <c r="AC13" s="38"/>
      <c r="AD13" s="38"/>
      <c r="AE13" s="38"/>
      <c r="AF13" s="69"/>
      <c r="AG13" s="40"/>
      <c r="AH13" s="40"/>
      <c r="AI13" s="40"/>
      <c r="AJ13" s="40"/>
      <c r="AK13" s="40"/>
      <c r="AL13" s="40"/>
      <c r="AM13" s="40"/>
      <c r="AN13" s="40"/>
      <c r="AO13" s="40"/>
      <c r="AP13" s="40"/>
      <c r="AQ13" s="40"/>
      <c r="AR13" s="40"/>
      <c r="AS13" s="38"/>
      <c r="AT13" s="38"/>
      <c r="AU13" s="38"/>
      <c r="AV13" s="38"/>
      <c r="AW13" s="40"/>
      <c r="AX13" s="38"/>
      <c r="AY13" s="38"/>
      <c r="AZ13" s="38"/>
      <c r="BA13" s="38"/>
      <c r="BB13" s="38"/>
      <c r="BC13" s="38"/>
      <c r="BD13" s="38"/>
      <c r="BE13" s="38">
        <v>13</v>
      </c>
      <c r="BF13" s="50" t="s">
        <v>158</v>
      </c>
      <c r="BG13" s="38" t="s">
        <v>159</v>
      </c>
      <c r="BH13" s="51" t="b">
        <v>1</v>
      </c>
      <c r="BI13" s="38"/>
      <c r="BJ13" s="50" t="s">
        <v>160</v>
      </c>
      <c r="BK13" s="52" t="s">
        <v>161</v>
      </c>
      <c r="BL13" s="38" t="b">
        <v>0</v>
      </c>
      <c r="BM13" s="38" t="b">
        <v>0</v>
      </c>
      <c r="BN13" s="53" t="b">
        <v>1</v>
      </c>
      <c r="BO13" s="53" t="b">
        <v>1</v>
      </c>
      <c r="BP13" s="53" t="b">
        <v>1</v>
      </c>
      <c r="BQ13" s="53" t="b">
        <v>1</v>
      </c>
    </row>
    <row r="14" spans="1:69" ht="15" x14ac:dyDescent="0.35">
      <c r="A14" s="38"/>
      <c r="B14" s="38"/>
      <c r="C14" s="38"/>
      <c r="D14" s="38"/>
      <c r="E14" s="40"/>
      <c r="F14" s="40"/>
      <c r="G14" s="40"/>
      <c r="H14" s="40"/>
      <c r="I14" s="40"/>
      <c r="J14" s="40"/>
      <c r="K14" s="40"/>
      <c r="L14" s="40"/>
      <c r="M14" s="40"/>
      <c r="N14" s="40"/>
      <c r="O14" s="38"/>
      <c r="P14" s="38"/>
      <c r="Q14" s="38"/>
      <c r="R14" s="38"/>
      <c r="S14" s="38"/>
      <c r="T14" s="38"/>
      <c r="U14" s="38"/>
      <c r="V14" s="38"/>
      <c r="W14" s="38"/>
      <c r="X14" s="70"/>
      <c r="Y14" s="38"/>
      <c r="Z14" s="38"/>
      <c r="AA14" s="46"/>
      <c r="AB14" s="44"/>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v>14</v>
      </c>
      <c r="BF14" s="50" t="s">
        <v>162</v>
      </c>
      <c r="BG14" s="38" t="s">
        <v>163</v>
      </c>
      <c r="BH14" s="51" t="b">
        <v>0</v>
      </c>
      <c r="BI14" s="38"/>
      <c r="BJ14" s="50" t="s">
        <v>164</v>
      </c>
      <c r="BK14" s="52" t="s">
        <v>165</v>
      </c>
      <c r="BL14" s="38" t="b">
        <v>0</v>
      </c>
      <c r="BM14" s="38" t="b">
        <v>0</v>
      </c>
      <c r="BN14" s="53" t="b">
        <v>1</v>
      </c>
      <c r="BO14" s="53" t="b">
        <v>1</v>
      </c>
      <c r="BP14" s="53" t="b">
        <v>1</v>
      </c>
      <c r="BQ14" s="53" t="b">
        <v>1</v>
      </c>
    </row>
    <row r="15" spans="1:69" x14ac:dyDescent="0.25">
      <c r="A15" s="38"/>
      <c r="B15" s="38"/>
      <c r="C15" s="38"/>
      <c r="D15" s="38"/>
      <c r="E15" s="40"/>
      <c r="F15" s="40"/>
      <c r="G15" s="40"/>
      <c r="H15" s="40"/>
      <c r="I15" s="40"/>
      <c r="J15" s="40"/>
      <c r="K15" s="40"/>
      <c r="L15" s="40"/>
      <c r="M15" s="40"/>
      <c r="N15" s="40"/>
      <c r="O15" s="38"/>
      <c r="P15" s="38"/>
      <c r="Q15" s="38"/>
      <c r="R15" s="38"/>
      <c r="S15" s="38"/>
      <c r="T15" s="38"/>
      <c r="U15" s="38"/>
      <c r="V15" s="38"/>
      <c r="W15" s="38"/>
      <c r="X15" s="38"/>
      <c r="Y15" s="38"/>
      <c r="Z15" s="38"/>
      <c r="AA15" s="46"/>
      <c r="AB15" s="44"/>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v>15</v>
      </c>
      <c r="BF15" s="50" t="s">
        <v>166</v>
      </c>
      <c r="BG15" s="38" t="s">
        <v>167</v>
      </c>
      <c r="BH15" s="51"/>
      <c r="BI15" s="38"/>
      <c r="BJ15" s="50" t="s">
        <v>168</v>
      </c>
      <c r="BK15" s="52" t="s">
        <v>169</v>
      </c>
      <c r="BL15" s="38" t="b">
        <v>1</v>
      </c>
      <c r="BM15" s="38" t="b">
        <v>1</v>
      </c>
      <c r="BN15" s="53" t="b">
        <v>1</v>
      </c>
      <c r="BO15" s="53" t="b">
        <v>1</v>
      </c>
      <c r="BP15" s="53" t="b">
        <v>1</v>
      </c>
      <c r="BQ15" s="53" t="b">
        <v>1</v>
      </c>
    </row>
    <row r="16" spans="1:69" x14ac:dyDescent="0.25">
      <c r="A16" s="38"/>
      <c r="B16" s="38"/>
      <c r="C16" s="38"/>
      <c r="D16" s="49" t="str">
        <f>IF(LEN(MID(SNuR(),2,LEN(SNuR()-1)))&lt;10,MID(SNuR(),2,LEN(SNuR()-1))&amp;"391756182398",MID(SNuR(),2,LEN(SNuR()-1)))</f>
        <v>72610155584111109</v>
      </c>
      <c r="E16" s="48">
        <v>1</v>
      </c>
      <c r="F16" s="48">
        <v>2</v>
      </c>
      <c r="G16" s="48">
        <v>3</v>
      </c>
      <c r="H16" s="48">
        <v>4</v>
      </c>
      <c r="I16" s="48">
        <v>5</v>
      </c>
      <c r="J16" s="48">
        <v>6</v>
      </c>
      <c r="K16" s="48">
        <v>7</v>
      </c>
      <c r="L16" s="48">
        <v>8</v>
      </c>
      <c r="M16" s="48">
        <v>9</v>
      </c>
      <c r="N16" s="48">
        <v>10</v>
      </c>
      <c r="O16" s="38"/>
      <c r="P16" s="38"/>
      <c r="Q16" s="40"/>
      <c r="R16" s="38"/>
      <c r="S16" s="38"/>
      <c r="T16" s="38"/>
      <c r="U16" s="38"/>
      <c r="V16" s="38"/>
      <c r="W16" s="38"/>
      <c r="X16" s="38"/>
      <c r="Y16" s="38"/>
      <c r="Z16" s="38"/>
      <c r="AA16" s="46"/>
      <c r="AB16" s="44"/>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v>16</v>
      </c>
      <c r="BF16" s="50" t="s">
        <v>170</v>
      </c>
      <c r="BG16" s="52" t="s">
        <v>171</v>
      </c>
      <c r="BH16" s="71" t="s">
        <v>172</v>
      </c>
      <c r="BI16" s="38"/>
      <c r="BJ16" s="50" t="s">
        <v>173</v>
      </c>
      <c r="BK16" s="52" t="s">
        <v>174</v>
      </c>
      <c r="BL16" s="38" t="b">
        <v>1</v>
      </c>
      <c r="BM16" s="38" t="b">
        <v>1</v>
      </c>
      <c r="BN16" s="53" t="b">
        <v>1</v>
      </c>
      <c r="BO16" s="53" t="b">
        <v>1</v>
      </c>
      <c r="BP16" s="53" t="b">
        <v>1</v>
      </c>
      <c r="BQ16" s="53" t="b">
        <v>1</v>
      </c>
    </row>
    <row r="17" spans="1:65" x14ac:dyDescent="0.25">
      <c r="A17" s="38"/>
      <c r="B17" s="38"/>
      <c r="C17" s="38"/>
      <c r="D17" s="38"/>
      <c r="E17" s="40">
        <v>1</v>
      </c>
      <c r="F17" s="40">
        <v>1</v>
      </c>
      <c r="G17" s="40">
        <v>-1</v>
      </c>
      <c r="H17" s="40">
        <v>0</v>
      </c>
      <c r="I17" s="40">
        <v>-1</v>
      </c>
      <c r="J17" s="40">
        <v>0</v>
      </c>
      <c r="K17" s="40">
        <v>1</v>
      </c>
      <c r="L17" s="40">
        <v>-1</v>
      </c>
      <c r="M17" s="40">
        <v>1</v>
      </c>
      <c r="N17" s="40">
        <v>1</v>
      </c>
      <c r="O17" s="38"/>
      <c r="P17" s="38"/>
      <c r="Q17" s="40"/>
      <c r="R17" s="38"/>
      <c r="S17" s="38"/>
      <c r="T17" s="38"/>
      <c r="U17" s="38"/>
      <c r="V17" s="38"/>
      <c r="W17" s="38"/>
      <c r="X17" s="38"/>
      <c r="Y17" s="38"/>
      <c r="Z17" s="38"/>
      <c r="AA17" s="46"/>
      <c r="AB17" s="44"/>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v>17</v>
      </c>
      <c r="BF17" s="50" t="s">
        <v>175</v>
      </c>
      <c r="BG17" s="38" t="s">
        <v>176</v>
      </c>
      <c r="BH17" s="51"/>
      <c r="BI17" s="38"/>
      <c r="BJ17" s="38"/>
      <c r="BK17" s="52"/>
      <c r="BL17" s="38"/>
      <c r="BM17" s="38"/>
    </row>
    <row r="18" spans="1:65" x14ac:dyDescent="0.25">
      <c r="A18" s="38"/>
      <c r="B18" s="38"/>
      <c r="C18" s="38"/>
      <c r="D18" s="38"/>
      <c r="E18" s="49">
        <f t="shared" ref="E18:N18" si="3">MIN(9,MAX(VALUE(MID($D$16,E16,1))+E17,0))</f>
        <v>8</v>
      </c>
      <c r="F18" s="49">
        <f t="shared" si="3"/>
        <v>3</v>
      </c>
      <c r="G18" s="49">
        <f t="shared" si="3"/>
        <v>5</v>
      </c>
      <c r="H18" s="49">
        <f t="shared" si="3"/>
        <v>1</v>
      </c>
      <c r="I18" s="49">
        <f t="shared" si="3"/>
        <v>0</v>
      </c>
      <c r="J18" s="49">
        <f t="shared" si="3"/>
        <v>1</v>
      </c>
      <c r="K18" s="49">
        <f t="shared" si="3"/>
        <v>6</v>
      </c>
      <c r="L18" s="49">
        <f t="shared" si="3"/>
        <v>4</v>
      </c>
      <c r="M18" s="49">
        <f t="shared" si="3"/>
        <v>6</v>
      </c>
      <c r="N18" s="49">
        <f t="shared" si="3"/>
        <v>9</v>
      </c>
      <c r="O18" s="38"/>
      <c r="P18" s="38"/>
      <c r="Q18" s="40"/>
      <c r="R18" s="38"/>
      <c r="S18" s="38"/>
      <c r="T18" s="38"/>
      <c r="U18" s="38"/>
      <c r="V18" s="38"/>
      <c r="W18" s="38"/>
      <c r="X18" s="38"/>
      <c r="Y18" s="38"/>
      <c r="Z18" s="38"/>
      <c r="AA18" s="46"/>
      <c r="AB18" s="44"/>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v>18</v>
      </c>
      <c r="BF18" s="50" t="s">
        <v>177</v>
      </c>
      <c r="BG18" s="38" t="s">
        <v>178</v>
      </c>
      <c r="BH18" s="51"/>
      <c r="BI18" s="38"/>
      <c r="BJ18" s="38"/>
      <c r="BK18" s="52"/>
      <c r="BL18" s="38"/>
      <c r="BM18" s="38"/>
    </row>
    <row r="19" spans="1:65" x14ac:dyDescent="0.25">
      <c r="A19" s="38"/>
      <c r="B19" s="38"/>
      <c r="C19" s="38"/>
      <c r="D19" s="38"/>
      <c r="E19" s="49">
        <f t="shared" ref="E19:N19" si="4">VLOOKUP(E18,$R$1:$S$10,2,FALSE)</f>
        <v>3</v>
      </c>
      <c r="F19" s="49">
        <f t="shared" si="4"/>
        <v>5</v>
      </c>
      <c r="G19" s="49">
        <f t="shared" si="4"/>
        <v>1</v>
      </c>
      <c r="H19" s="49">
        <f t="shared" si="4"/>
        <v>4</v>
      </c>
      <c r="I19" s="49">
        <f t="shared" si="4"/>
        <v>2</v>
      </c>
      <c r="J19" s="49">
        <f t="shared" si="4"/>
        <v>4</v>
      </c>
      <c r="K19" s="49">
        <f t="shared" si="4"/>
        <v>6</v>
      </c>
      <c r="L19" s="49">
        <f t="shared" si="4"/>
        <v>9</v>
      </c>
      <c r="M19" s="49">
        <f t="shared" si="4"/>
        <v>6</v>
      </c>
      <c r="N19" s="49">
        <f t="shared" si="4"/>
        <v>8</v>
      </c>
      <c r="O19" s="38"/>
      <c r="P19" s="52"/>
      <c r="Q19" s="40"/>
      <c r="R19" s="38"/>
      <c r="S19" s="38"/>
      <c r="T19" s="38"/>
      <c r="U19" s="38"/>
      <c r="V19" s="38"/>
      <c r="W19" s="38"/>
      <c r="X19" s="38"/>
      <c r="Y19" s="38"/>
      <c r="Z19" s="38"/>
      <c r="AA19" s="46"/>
      <c r="AB19" s="44"/>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v>19</v>
      </c>
      <c r="BF19" s="50" t="s">
        <v>179</v>
      </c>
      <c r="BG19" s="38" t="s">
        <v>180</v>
      </c>
      <c r="BH19" s="38" t="b">
        <v>0</v>
      </c>
      <c r="BI19" s="38"/>
      <c r="BJ19" s="38"/>
      <c r="BK19" s="52"/>
      <c r="BL19" s="38"/>
      <c r="BM19" s="38"/>
    </row>
    <row r="20" spans="1:65" x14ac:dyDescent="0.25">
      <c r="A20" s="38"/>
      <c r="B20" s="38"/>
      <c r="C20" s="38"/>
      <c r="D20" s="38"/>
      <c r="E20" s="49" t="str">
        <f>VLOOKUP(E19,$R$1:$T$10,3,FALSE)</f>
        <v>J</v>
      </c>
      <c r="F20" s="49" t="str">
        <f>VLOOKUP(F19,$R$1:$T$10,3,FALSE)</f>
        <v>F</v>
      </c>
      <c r="G20" s="49" t="str">
        <f>VLOOKUP(G19,$R$1:$T$10,3,FALSE)</f>
        <v>R</v>
      </c>
      <c r="H20" s="49" t="str">
        <f>VLOOKUP(H19,$R$1:$T$10,3,FALSE)</f>
        <v>A</v>
      </c>
      <c r="I20" s="49" t="str">
        <f>VLOOKUP(I19,$R$1:$T$10,3,FALSE)</f>
        <v>T</v>
      </c>
      <c r="J20" s="40"/>
      <c r="K20" s="40"/>
      <c r="L20" s="40"/>
      <c r="M20" s="40"/>
      <c r="N20" s="40"/>
      <c r="O20" s="38"/>
      <c r="P20" s="52"/>
      <c r="Q20" s="40"/>
      <c r="R20" s="38"/>
      <c r="S20" s="38"/>
      <c r="T20" s="38"/>
      <c r="U20" s="38"/>
      <c r="V20" s="38"/>
      <c r="W20" s="38"/>
      <c r="X20" s="38"/>
      <c r="Y20" s="38"/>
      <c r="Z20" s="38"/>
      <c r="AA20" s="46"/>
      <c r="AB20" s="44"/>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v>20</v>
      </c>
      <c r="BF20" s="50" t="s">
        <v>181</v>
      </c>
      <c r="BG20" s="52" t="s">
        <v>182</v>
      </c>
      <c r="BH20" s="38" t="b">
        <v>0</v>
      </c>
      <c r="BI20" s="38"/>
      <c r="BJ20" s="38"/>
      <c r="BK20" s="52"/>
      <c r="BL20" s="38"/>
      <c r="BM20" s="38"/>
    </row>
    <row r="21" spans="1:65" x14ac:dyDescent="0.25">
      <c r="A21" s="38"/>
      <c r="B21" s="38"/>
      <c r="C21" s="38"/>
      <c r="D21" s="38"/>
      <c r="E21" s="40"/>
      <c r="F21" s="40"/>
      <c r="G21" s="40"/>
      <c r="H21" s="40"/>
      <c r="I21" s="40"/>
      <c r="J21" s="40"/>
      <c r="K21" s="40"/>
      <c r="L21" s="40"/>
      <c r="M21" s="40"/>
      <c r="N21" s="40"/>
      <c r="O21" s="38"/>
      <c r="P21" s="52"/>
      <c r="Q21" s="40"/>
      <c r="R21" s="38"/>
      <c r="S21" s="38"/>
      <c r="T21" s="38"/>
      <c r="U21" s="38"/>
      <c r="V21" s="38"/>
      <c r="W21" s="38"/>
      <c r="X21" s="38"/>
      <c r="Y21" s="38"/>
      <c r="Z21" s="38"/>
      <c r="AA21" s="46"/>
      <c r="AB21" s="44"/>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v>21</v>
      </c>
      <c r="BF21" s="50" t="s">
        <v>183</v>
      </c>
      <c r="BG21" s="38" t="s">
        <v>184</v>
      </c>
      <c r="BH21" s="38" t="b">
        <v>0</v>
      </c>
      <c r="BI21" s="38"/>
      <c r="BJ21" s="38"/>
      <c r="BK21" s="52"/>
      <c r="BL21" s="38"/>
      <c r="BM21" s="38"/>
    </row>
    <row r="22" spans="1:65" x14ac:dyDescent="0.25">
      <c r="A22" s="38"/>
      <c r="B22" s="38"/>
      <c r="C22" s="38"/>
      <c r="D22" s="38"/>
      <c r="E22" s="49">
        <f>E19</f>
        <v>3</v>
      </c>
      <c r="F22" s="49">
        <f>F19</f>
        <v>5</v>
      </c>
      <c r="G22" s="49" t="str">
        <f>E20</f>
        <v>J</v>
      </c>
      <c r="H22" s="49">
        <f>G19</f>
        <v>1</v>
      </c>
      <c r="I22" s="49">
        <f>H19</f>
        <v>4</v>
      </c>
      <c r="J22" s="49" t="str">
        <f>F20</f>
        <v>F</v>
      </c>
      <c r="K22" s="49">
        <f>I19</f>
        <v>2</v>
      </c>
      <c r="L22" s="49">
        <f>J19</f>
        <v>4</v>
      </c>
      <c r="M22" s="49" t="str">
        <f>G20</f>
        <v>R</v>
      </c>
      <c r="N22" s="49">
        <f>K19</f>
        <v>6</v>
      </c>
      <c r="O22" s="49">
        <f>L19</f>
        <v>9</v>
      </c>
      <c r="P22" s="49" t="str">
        <f>H20</f>
        <v>A</v>
      </c>
      <c r="Q22" s="49">
        <f>M19</f>
        <v>6</v>
      </c>
      <c r="R22" s="49">
        <f>N19</f>
        <v>8</v>
      </c>
      <c r="S22" s="49" t="str">
        <f>I20</f>
        <v>T</v>
      </c>
      <c r="T22" s="38"/>
      <c r="U22" s="54" t="str">
        <f ca="1">E22&amp;F22&amp;G22&amp;H22&amp;"-"&amp;I22&amp;J22&amp;K22&amp;L22&amp;"-"&amp;M22&amp;N22&amp;O22&amp;P22&amp;"-"&amp;Q22&amp;R22&amp;S22&amp;E12&amp;"-"&amp;J12&amp;I12&amp;F12&amp;G12</f>
        <v>35J1-4F24-R69A-68TI-CFFJ</v>
      </c>
      <c r="V22" s="38"/>
      <c r="W22" s="38"/>
      <c r="X22" s="38"/>
      <c r="Y22" s="38"/>
      <c r="Z22" s="38"/>
      <c r="AA22" s="46"/>
      <c r="AB22" s="44"/>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v>22</v>
      </c>
      <c r="BF22" s="50" t="s">
        <v>185</v>
      </c>
      <c r="BG22" s="38" t="s">
        <v>186</v>
      </c>
      <c r="BH22" s="38" t="b">
        <v>1</v>
      </c>
      <c r="BI22" s="38"/>
      <c r="BJ22" s="38"/>
      <c r="BK22" s="52"/>
      <c r="BL22" s="38"/>
      <c r="BM22" s="38"/>
    </row>
    <row r="23" spans="1:65" x14ac:dyDescent="0.25">
      <c r="A23" s="38"/>
      <c r="B23" s="38"/>
      <c r="C23" s="38"/>
      <c r="D23" s="38"/>
      <c r="E23" s="40"/>
      <c r="F23" s="40"/>
      <c r="G23" s="40"/>
      <c r="H23" s="40"/>
      <c r="I23" s="40"/>
      <c r="J23" s="40"/>
      <c r="K23" s="40"/>
      <c r="L23" s="40"/>
      <c r="M23" s="40"/>
      <c r="N23" s="40"/>
      <c r="O23" s="38"/>
      <c r="P23" s="52"/>
      <c r="Q23" s="40"/>
      <c r="R23" s="38"/>
      <c r="S23" s="38"/>
      <c r="T23" s="38"/>
      <c r="U23" s="38"/>
      <c r="V23" s="38"/>
      <c r="W23" s="38"/>
      <c r="X23" s="38"/>
      <c r="Y23" s="54" t="str">
        <f ca="1">MID(U22,1,14)</f>
        <v>35J1-4F24-R69A</v>
      </c>
      <c r="Z23" s="38"/>
      <c r="AA23" s="46"/>
      <c r="AB23" s="44"/>
      <c r="AC23" s="38"/>
      <c r="AD23" s="38"/>
      <c r="AE23" s="38"/>
      <c r="AF23" s="38"/>
      <c r="AG23" s="38"/>
      <c r="AH23" s="38"/>
      <c r="AI23" s="38"/>
      <c r="AJ23" s="38"/>
      <c r="AK23" s="38"/>
      <c r="AL23" s="38"/>
      <c r="AM23" s="38"/>
      <c r="AN23" s="38"/>
      <c r="AO23" s="38"/>
      <c r="AP23" s="38"/>
      <c r="AQ23" s="38"/>
      <c r="AR23" s="38"/>
      <c r="AS23" s="38"/>
      <c r="AT23" s="38"/>
      <c r="AU23" s="38"/>
      <c r="AV23" s="38"/>
      <c r="AW23" s="38"/>
      <c r="AX23" s="38" t="s">
        <v>187</v>
      </c>
      <c r="AY23" s="61" t="str">
        <f>IF(ISBLANK(AZ23),"","Author: "&amp;AZ23)</f>
        <v/>
      </c>
      <c r="AZ23" s="38"/>
      <c r="BA23" s="38"/>
      <c r="BB23" s="38"/>
      <c r="BC23" s="38"/>
      <c r="BD23" s="38"/>
      <c r="BE23" s="38">
        <v>23</v>
      </c>
      <c r="BF23" s="50" t="s">
        <v>188</v>
      </c>
      <c r="BG23" s="38" t="s">
        <v>189</v>
      </c>
      <c r="BH23" s="38" t="b">
        <v>0</v>
      </c>
      <c r="BI23" s="38"/>
      <c r="BJ23" s="38"/>
      <c r="BK23" s="38"/>
      <c r="BL23" s="38"/>
      <c r="BM23" s="38"/>
    </row>
    <row r="24" spans="1:65" x14ac:dyDescent="0.25">
      <c r="A24" s="38"/>
      <c r="B24" s="38"/>
      <c r="C24" s="38"/>
      <c r="D24" s="54"/>
      <c r="E24" s="48">
        <v>2</v>
      </c>
      <c r="F24" s="48">
        <v>3</v>
      </c>
      <c r="G24" s="48">
        <v>7</v>
      </c>
      <c r="H24" s="48">
        <v>1</v>
      </c>
      <c r="I24" s="48">
        <v>5</v>
      </c>
      <c r="J24" s="48">
        <v>6</v>
      </c>
      <c r="K24" s="48">
        <v>9</v>
      </c>
      <c r="L24" s="48">
        <v>8</v>
      </c>
      <c r="M24" s="48">
        <v>4</v>
      </c>
      <c r="N24" s="48">
        <v>10</v>
      </c>
      <c r="O24" s="38"/>
      <c r="P24" s="52"/>
      <c r="Q24" s="40"/>
      <c r="R24" s="38"/>
      <c r="S24" s="38"/>
      <c r="T24" s="38"/>
      <c r="U24" s="38"/>
      <c r="V24" s="38"/>
      <c r="W24" s="38"/>
      <c r="X24" s="38"/>
      <c r="Y24" s="38"/>
      <c r="Z24" s="38"/>
      <c r="AA24" s="46"/>
      <c r="AB24" s="44"/>
      <c r="AC24" s="38"/>
      <c r="AD24" s="38"/>
      <c r="AE24" s="38"/>
      <c r="AF24" s="38"/>
      <c r="AG24" s="38"/>
      <c r="AH24" s="38"/>
      <c r="AI24" s="38"/>
      <c r="AJ24" s="38"/>
      <c r="AK24" s="38"/>
      <c r="AL24" s="38"/>
      <c r="AM24" s="38"/>
      <c r="AN24" s="38"/>
      <c r="AO24" s="38"/>
      <c r="AP24" s="38"/>
      <c r="AQ24" s="38"/>
      <c r="AR24" s="38"/>
      <c r="AS24" s="38"/>
      <c r="AT24" s="38"/>
      <c r="AU24" s="38"/>
      <c r="AV24" s="38"/>
      <c r="AW24" s="38"/>
      <c r="AX24" s="38" t="s">
        <v>190</v>
      </c>
      <c r="AY24" s="61" t="str">
        <f>IF(ISBLANK(AZ24),"","Description: "&amp;AZ24)</f>
        <v/>
      </c>
      <c r="AZ24" s="72"/>
      <c r="BA24" s="38"/>
      <c r="BB24" s="38"/>
      <c r="BC24" s="38"/>
      <c r="BD24" s="38"/>
      <c r="BE24" s="38">
        <v>24</v>
      </c>
      <c r="BF24" s="50" t="s">
        <v>191</v>
      </c>
      <c r="BG24" s="38" t="s">
        <v>192</v>
      </c>
      <c r="BH24" s="38"/>
      <c r="BI24" s="38"/>
      <c r="BJ24" s="38"/>
      <c r="BK24" s="38"/>
      <c r="BL24" s="38"/>
      <c r="BM24" s="38"/>
    </row>
    <row r="25" spans="1:65" x14ac:dyDescent="0.25">
      <c r="A25" s="38"/>
      <c r="B25" s="38"/>
      <c r="C25" s="38"/>
      <c r="D25" s="40"/>
      <c r="E25" s="49">
        <f t="shared" ref="E25:N25" ca="1" si="5">OFFSET($D$18,0,E24)</f>
        <v>3</v>
      </c>
      <c r="F25" s="49">
        <f t="shared" ca="1" si="5"/>
        <v>5</v>
      </c>
      <c r="G25" s="49">
        <f t="shared" ca="1" si="5"/>
        <v>6</v>
      </c>
      <c r="H25" s="49">
        <f t="shared" ca="1" si="5"/>
        <v>8</v>
      </c>
      <c r="I25" s="49">
        <f t="shared" ca="1" si="5"/>
        <v>0</v>
      </c>
      <c r="J25" s="49">
        <f t="shared" ca="1" si="5"/>
        <v>1</v>
      </c>
      <c r="K25" s="49">
        <f t="shared" ca="1" si="5"/>
        <v>6</v>
      </c>
      <c r="L25" s="49">
        <f t="shared" ca="1" si="5"/>
        <v>4</v>
      </c>
      <c r="M25" s="49">
        <f t="shared" ca="1" si="5"/>
        <v>1</v>
      </c>
      <c r="N25" s="49">
        <f t="shared" ca="1" si="5"/>
        <v>9</v>
      </c>
      <c r="O25" s="38"/>
      <c r="P25" s="52"/>
      <c r="Q25" s="40"/>
      <c r="R25" s="38"/>
      <c r="S25" s="38"/>
      <c r="T25" s="38"/>
      <c r="U25" s="38"/>
      <c r="V25" s="38"/>
      <c r="W25" s="38"/>
      <c r="X25" s="38"/>
      <c r="Y25" s="38"/>
      <c r="Z25" s="38"/>
      <c r="AA25" s="46"/>
      <c r="AB25" s="44"/>
      <c r="AC25" s="38"/>
      <c r="AD25" s="38"/>
      <c r="AE25" s="38"/>
      <c r="AF25" s="38"/>
      <c r="AG25" s="38"/>
      <c r="AH25" s="38"/>
      <c r="AI25" s="38"/>
      <c r="AJ25" s="38"/>
      <c r="AK25" s="38"/>
      <c r="AL25" s="38"/>
      <c r="AM25" s="38"/>
      <c r="AN25" s="38"/>
      <c r="AO25" s="38"/>
      <c r="AP25" s="38"/>
      <c r="AQ25" s="38"/>
      <c r="AR25" s="38"/>
      <c r="AS25" s="38"/>
      <c r="AT25" s="38"/>
      <c r="AU25" s="38"/>
      <c r="AV25" s="38"/>
      <c r="AW25" s="38"/>
      <c r="AX25" s="38" t="s">
        <v>193</v>
      </c>
      <c r="AY25" s="61" t="str">
        <f>IF(ISBLANK(AZ25),"","Date created: "&amp;TEXT(AZ25,"dd/mm/yyyy"))</f>
        <v/>
      </c>
      <c r="AZ25" s="38"/>
      <c r="BA25" s="38"/>
      <c r="BB25" s="38"/>
      <c r="BC25" s="38"/>
      <c r="BD25" s="38"/>
      <c r="BE25" s="38">
        <v>25</v>
      </c>
      <c r="BF25" s="50" t="s">
        <v>194</v>
      </c>
      <c r="BG25" s="38" t="s">
        <v>195</v>
      </c>
      <c r="BH25" s="38"/>
      <c r="BI25" s="38"/>
      <c r="BJ25" s="38"/>
      <c r="BK25" s="38"/>
      <c r="BL25" s="38"/>
      <c r="BM25" s="38"/>
    </row>
    <row r="26" spans="1:65" ht="39.6" x14ac:dyDescent="0.25">
      <c r="A26" s="38"/>
      <c r="B26" s="38"/>
      <c r="C26" s="38"/>
      <c r="D26" s="38"/>
      <c r="E26" s="49" t="str">
        <f ca="1">VLOOKUP(E25,$R$1:$T$10,3,FALSE)</f>
        <v>J</v>
      </c>
      <c r="F26" s="49" t="str">
        <f ca="1">VLOOKUP(F25,$R$1:$T$10,3,FALSE)</f>
        <v>F</v>
      </c>
      <c r="G26" s="49" t="str">
        <f ca="1">VLOOKUP(G25,$R$1:$T$10,3,FALSE)</f>
        <v>I</v>
      </c>
      <c r="H26" s="49" t="str">
        <f ca="1">VLOOKUP(H25,$R$1:$T$10,3,FALSE)</f>
        <v>W</v>
      </c>
      <c r="I26" s="49" t="str">
        <f ca="1">VLOOKUP(I25,$R$1:$T$10,3,FALSE)</f>
        <v>R</v>
      </c>
      <c r="J26" s="40"/>
      <c r="K26" s="40"/>
      <c r="L26" s="40"/>
      <c r="M26" s="40"/>
      <c r="N26" s="40"/>
      <c r="O26" s="38"/>
      <c r="P26" s="52"/>
      <c r="Q26" s="40"/>
      <c r="R26" s="38"/>
      <c r="S26" s="38"/>
      <c r="T26" s="38"/>
      <c r="U26" s="38"/>
      <c r="V26" s="38"/>
      <c r="W26" s="38"/>
      <c r="X26" s="38"/>
      <c r="Y26" s="38"/>
      <c r="Z26" s="38"/>
      <c r="AA26" s="46"/>
      <c r="AB26" s="44"/>
      <c r="AC26" s="38"/>
      <c r="AD26" s="38"/>
      <c r="AE26" s="38"/>
      <c r="AF26" s="38"/>
      <c r="AG26" s="38"/>
      <c r="AH26" s="38"/>
      <c r="AI26" s="38"/>
      <c r="AJ26" s="38"/>
      <c r="AK26" s="38"/>
      <c r="AL26" s="38"/>
      <c r="AM26" s="38"/>
      <c r="AN26" s="38"/>
      <c r="AO26" s="38"/>
      <c r="AP26" s="38"/>
      <c r="AQ26" s="38"/>
      <c r="AR26" s="38"/>
      <c r="AS26" s="38"/>
      <c r="AT26" s="38"/>
      <c r="AU26" s="38"/>
      <c r="AV26" s="38"/>
      <c r="AW26" s="38"/>
      <c r="AX26" s="38" t="s">
        <v>196</v>
      </c>
      <c r="AY26" s="80" t="s">
        <v>231</v>
      </c>
      <c r="AZ26" s="38"/>
      <c r="BA26" s="38"/>
      <c r="BB26" s="38"/>
      <c r="BC26" s="38"/>
      <c r="BD26" s="38"/>
      <c r="BE26" s="38">
        <v>26</v>
      </c>
      <c r="BF26" s="50" t="s">
        <v>197</v>
      </c>
      <c r="BG26" s="38" t="s">
        <v>198</v>
      </c>
      <c r="BH26" s="38" t="b">
        <v>1</v>
      </c>
      <c r="BI26" s="38"/>
      <c r="BJ26" s="38"/>
      <c r="BK26" s="38"/>
      <c r="BL26" s="38"/>
      <c r="BM26" s="38"/>
    </row>
    <row r="27" spans="1:65" x14ac:dyDescent="0.25">
      <c r="A27" s="38"/>
      <c r="B27" s="38"/>
      <c r="C27" s="38"/>
      <c r="D27" s="40"/>
      <c r="E27" s="40"/>
      <c r="F27" s="40"/>
      <c r="G27" s="40"/>
      <c r="H27" s="40"/>
      <c r="I27" s="40"/>
      <c r="J27" s="40"/>
      <c r="K27" s="40"/>
      <c r="L27" s="40"/>
      <c r="M27" s="40"/>
      <c r="N27" s="40"/>
      <c r="O27" s="38"/>
      <c r="P27" s="52"/>
      <c r="Q27" s="38"/>
      <c r="R27" s="40"/>
      <c r="S27" s="40"/>
      <c r="T27" s="38"/>
      <c r="U27" s="38"/>
      <c r="V27" s="38"/>
      <c r="W27" s="38"/>
      <c r="X27" s="38"/>
      <c r="Y27" s="38"/>
      <c r="Z27" s="38"/>
      <c r="AA27" s="46"/>
      <c r="AB27" s="44"/>
      <c r="AC27" s="38"/>
      <c r="AD27" s="38"/>
      <c r="AE27" s="38"/>
      <c r="AF27" s="38"/>
      <c r="AG27" s="38"/>
      <c r="AH27" s="38"/>
      <c r="AI27" s="38"/>
      <c r="AJ27" s="38"/>
      <c r="AK27" s="38"/>
      <c r="AL27" s="38"/>
      <c r="AM27" s="38"/>
      <c r="AN27" s="38"/>
      <c r="AO27" s="38"/>
      <c r="AP27" s="38"/>
      <c r="AQ27" s="38"/>
      <c r="AR27" s="38"/>
      <c r="AS27" s="38"/>
      <c r="AT27" s="38"/>
      <c r="AU27" s="38"/>
      <c r="AV27" s="38"/>
      <c r="AW27" s="38"/>
      <c r="AX27" s="38" t="s">
        <v>199</v>
      </c>
      <c r="AY27" s="38"/>
      <c r="AZ27" s="38"/>
      <c r="BA27" s="67"/>
      <c r="BB27" s="38"/>
      <c r="BC27" s="38"/>
      <c r="BD27" s="38"/>
      <c r="BE27" s="38">
        <v>27</v>
      </c>
      <c r="BF27" s="50"/>
      <c r="BG27" s="38" t="s">
        <v>200</v>
      </c>
      <c r="BH27" s="38" t="b">
        <v>1</v>
      </c>
      <c r="BI27" s="38"/>
      <c r="BJ27" s="38"/>
      <c r="BK27" s="38"/>
      <c r="BL27" s="38"/>
      <c r="BM27" s="38"/>
    </row>
    <row r="28" spans="1:65" x14ac:dyDescent="0.25">
      <c r="A28" s="38"/>
      <c r="B28" s="38"/>
      <c r="C28" s="38"/>
      <c r="D28" s="49"/>
      <c r="E28" s="49">
        <f ca="1">E25</f>
        <v>3</v>
      </c>
      <c r="F28" s="49">
        <f ca="1">F25</f>
        <v>5</v>
      </c>
      <c r="G28" s="49" t="str">
        <f ca="1">E26</f>
        <v>J</v>
      </c>
      <c r="H28" s="49">
        <f ca="1">G25</f>
        <v>6</v>
      </c>
      <c r="I28" s="49">
        <f ca="1">H25</f>
        <v>8</v>
      </c>
      <c r="J28" s="49" t="str">
        <f ca="1">F26</f>
        <v>F</v>
      </c>
      <c r="K28" s="49">
        <f ca="1">I25</f>
        <v>0</v>
      </c>
      <c r="L28" s="49">
        <f ca="1">J25</f>
        <v>1</v>
      </c>
      <c r="M28" s="49" t="str">
        <f ca="1">G26</f>
        <v>I</v>
      </c>
      <c r="N28" s="49">
        <f ca="1">K25</f>
        <v>6</v>
      </c>
      <c r="O28" s="49">
        <f ca="1">L25</f>
        <v>4</v>
      </c>
      <c r="P28" s="49" t="str">
        <f ca="1">H26</f>
        <v>W</v>
      </c>
      <c r="Q28" s="49">
        <f ca="1">M25</f>
        <v>1</v>
      </c>
      <c r="R28" s="49">
        <f ca="1">N25</f>
        <v>9</v>
      </c>
      <c r="S28" s="49" t="str">
        <f ca="1">I26</f>
        <v>R</v>
      </c>
      <c r="T28" s="38"/>
      <c r="U28" s="54" t="str">
        <f ca="1">E28&amp;F28&amp;G28&amp;H28&amp;"-"&amp;I28&amp;J28&amp;K28&amp;L28&amp;"-"&amp;M28&amp;N28&amp;O28&amp;P28&amp;"-"&amp;Q28&amp;R28&amp;S28&amp;E13&amp;"-"&amp;F13&amp;G13&amp;I13&amp;J13</f>
        <v>35J6-8F01-I64W-19R6-1510</v>
      </c>
      <c r="V28" s="38"/>
      <c r="W28" s="38"/>
      <c r="X28" s="38"/>
      <c r="Y28" s="38"/>
      <c r="Z28" s="38"/>
      <c r="AA28" s="46"/>
      <c r="AB28" s="44"/>
      <c r="AC28" s="38"/>
      <c r="AD28" s="38"/>
      <c r="AE28" s="38"/>
      <c r="AF28" s="38"/>
      <c r="AG28" s="49">
        <f ca="1">E13</f>
        <v>6</v>
      </c>
      <c r="AH28" s="49">
        <f ca="1">F13</f>
        <v>1</v>
      </c>
      <c r="AI28" s="49">
        <f ca="1">G13</f>
        <v>5</v>
      </c>
      <c r="AJ28" s="38"/>
      <c r="AK28" s="49">
        <f ca="1">I13</f>
        <v>1</v>
      </c>
      <c r="AL28" s="49">
        <f ca="1">J13</f>
        <v>0</v>
      </c>
      <c r="AM28" s="38"/>
      <c r="AN28" s="38"/>
      <c r="AO28" s="38"/>
      <c r="AP28" s="38"/>
      <c r="AQ28" s="38"/>
      <c r="AR28" s="38"/>
      <c r="AS28" s="38"/>
      <c r="AT28" s="38"/>
      <c r="AU28" s="38"/>
      <c r="AV28" s="38"/>
      <c r="AW28" s="38"/>
      <c r="AX28" s="38" t="s">
        <v>201</v>
      </c>
      <c r="AY28" s="38"/>
      <c r="AZ28" s="38"/>
      <c r="BA28" s="67"/>
      <c r="BB28" s="38"/>
      <c r="BC28" s="38"/>
      <c r="BD28" s="38"/>
      <c r="BE28" s="38">
        <v>28</v>
      </c>
      <c r="BF28" s="38"/>
      <c r="BG28" s="38" t="s">
        <v>202</v>
      </c>
      <c r="BH28" s="38" t="b">
        <v>0</v>
      </c>
      <c r="BI28" s="38"/>
      <c r="BJ28" s="38"/>
      <c r="BK28" s="38"/>
      <c r="BL28" s="38"/>
      <c r="BM28" s="38"/>
    </row>
    <row r="29" spans="1:65" x14ac:dyDescent="0.25">
      <c r="A29" s="38"/>
      <c r="B29" s="38"/>
      <c r="C29" s="38"/>
      <c r="D29" s="49"/>
      <c r="E29" s="40"/>
      <c r="F29" s="40"/>
      <c r="G29" s="40"/>
      <c r="H29" s="40"/>
      <c r="I29" s="40"/>
      <c r="J29" s="40"/>
      <c r="K29" s="40"/>
      <c r="L29" s="40"/>
      <c r="M29" s="40"/>
      <c r="N29" s="40"/>
      <c r="O29" s="38"/>
      <c r="P29" s="52"/>
      <c r="Q29" s="38"/>
      <c r="R29" s="38"/>
      <c r="S29" s="38"/>
      <c r="T29" s="38"/>
      <c r="U29" s="38"/>
      <c r="V29" s="38"/>
      <c r="W29" s="38"/>
      <c r="X29" s="38"/>
      <c r="Y29" s="38"/>
      <c r="Z29" s="38"/>
      <c r="AA29" s="46"/>
      <c r="AB29" s="44"/>
      <c r="AC29" s="38"/>
      <c r="AD29" s="38"/>
      <c r="AE29" s="38"/>
      <c r="AF29" s="38"/>
      <c r="AG29" s="49" t="str">
        <f ca="1">INDEX($BD$34:$BD$43,MATCH(AG30,$BC$34:$BC$43,0))</f>
        <v>I</v>
      </c>
      <c r="AH29" s="49" t="str">
        <f ca="1">INDEX($BD$34:$BD$43,MATCH(AH30,$BC$34:$BC$43,0))</f>
        <v>R</v>
      </c>
      <c r="AI29" s="49" t="str">
        <f ca="1">INDEX($BD$34:$BD$43,MATCH(AI30,$BC$34:$BC$43,0))</f>
        <v>F</v>
      </c>
      <c r="AJ29" s="38"/>
      <c r="AK29" s="49" t="str">
        <f ca="1">INDEX($BD$34:$BD$43,MATCH(AK30,$BC$34:$BC$43,0))</f>
        <v>R</v>
      </c>
      <c r="AL29" s="49" t="str">
        <f ca="1">INDEX($BD$34:$BD$43,MATCH(AL30,$BC$34:$BC$43,0))</f>
        <v>R</v>
      </c>
      <c r="AM29" s="38"/>
      <c r="AN29" s="38"/>
      <c r="AO29" s="38"/>
      <c r="AP29" s="38"/>
      <c r="AQ29" s="38"/>
      <c r="AR29" s="38"/>
      <c r="AS29" s="38"/>
      <c r="AT29" s="38"/>
      <c r="AU29" s="38"/>
      <c r="AV29" s="38"/>
      <c r="AW29" s="38"/>
      <c r="AX29" s="38" t="s">
        <v>203</v>
      </c>
      <c r="AY29" s="38"/>
      <c r="AZ29" s="38"/>
      <c r="BA29" s="67"/>
      <c r="BB29" s="38"/>
      <c r="BC29" s="38"/>
      <c r="BD29" s="38"/>
      <c r="BE29" s="38">
        <v>29</v>
      </c>
      <c r="BF29" s="38"/>
      <c r="BG29" s="38" t="s">
        <v>204</v>
      </c>
      <c r="BH29" s="40" t="s">
        <v>205</v>
      </c>
      <c r="BI29" s="38"/>
      <c r="BJ29" s="38"/>
      <c r="BK29" s="38"/>
      <c r="BL29" s="38"/>
      <c r="BM29" s="38"/>
    </row>
    <row r="30" spans="1:65" x14ac:dyDescent="0.25">
      <c r="A30" s="38"/>
      <c r="B30" s="38"/>
      <c r="C30" s="38"/>
      <c r="D30" s="49"/>
      <c r="E30" s="40"/>
      <c r="F30" s="40"/>
      <c r="G30" s="40"/>
      <c r="H30" s="40" t="b">
        <v>0</v>
      </c>
      <c r="I30" s="50" t="b">
        <v>0</v>
      </c>
      <c r="J30" s="40" t="s">
        <v>206</v>
      </c>
      <c r="K30" s="40"/>
      <c r="L30" s="40"/>
      <c r="M30" s="40"/>
      <c r="N30" s="40"/>
      <c r="O30" s="38"/>
      <c r="P30" s="38"/>
      <c r="Q30" s="38"/>
      <c r="R30" s="38"/>
      <c r="S30" s="38"/>
      <c r="T30" s="38"/>
      <c r="U30" s="38"/>
      <c r="V30" s="38"/>
      <c r="W30" s="38"/>
      <c r="X30" s="38"/>
      <c r="Y30" s="38"/>
      <c r="Z30" s="38"/>
      <c r="AA30" s="46"/>
      <c r="AB30" s="44"/>
      <c r="AC30" s="38"/>
      <c r="AD30" s="38"/>
      <c r="AE30" s="38"/>
      <c r="AF30" s="38"/>
      <c r="AG30" s="49">
        <f ca="1">VLOOKUP(AG$28,$BB$34:$BD$43,2,FALSE)</f>
        <v>6</v>
      </c>
      <c r="AH30" s="49">
        <f ca="1">VLOOKUP(AH$28,$BB$34:$BD$43,2,FALSE)</f>
        <v>4</v>
      </c>
      <c r="AI30" s="49">
        <f ca="1">VLOOKUP(AI$28,$BB$34:$BD$43,2,FALSE)</f>
        <v>1</v>
      </c>
      <c r="AJ30" s="38"/>
      <c r="AK30" s="49">
        <f ca="1">VLOOKUP(AK$28,$BB$34:$BD$43,2,FALSE)</f>
        <v>4</v>
      </c>
      <c r="AL30" s="49">
        <f ca="1">VLOOKUP(AL$28,$BB$34:$BD$43,2,FALSE)</f>
        <v>2</v>
      </c>
      <c r="AM30" s="38"/>
      <c r="AN30" s="38"/>
      <c r="AO30" s="38"/>
      <c r="AP30" s="38"/>
      <c r="AQ30" s="38"/>
      <c r="AR30" s="38"/>
      <c r="AS30" s="38"/>
      <c r="AT30" s="38"/>
      <c r="AU30" s="38"/>
      <c r="AV30" s="38"/>
      <c r="AW30" s="38"/>
      <c r="AX30" s="38" t="s">
        <v>207</v>
      </c>
      <c r="AY30" s="38"/>
      <c r="AZ30" s="38"/>
      <c r="BA30" s="38"/>
      <c r="BB30" s="38"/>
      <c r="BC30" s="38"/>
      <c r="BD30" s="38"/>
      <c r="BE30" s="38">
        <v>30</v>
      </c>
      <c r="BF30" s="38"/>
      <c r="BG30" s="73"/>
      <c r="BH30" s="73"/>
      <c r="BI30" s="73"/>
      <c r="BJ30" s="73"/>
      <c r="BK30" s="73"/>
      <c r="BL30" s="73"/>
      <c r="BM30" s="73"/>
    </row>
    <row r="31" spans="1:65" x14ac:dyDescent="0.25">
      <c r="A31" s="38"/>
      <c r="B31" s="38"/>
      <c r="C31" s="38"/>
      <c r="D31" s="40"/>
      <c r="E31" s="40"/>
      <c r="F31" s="40"/>
      <c r="G31" s="74"/>
      <c r="H31" s="40" t="b">
        <v>0</v>
      </c>
      <c r="I31" s="48"/>
      <c r="J31" s="40" t="s">
        <v>206</v>
      </c>
      <c r="K31" s="40"/>
      <c r="L31" s="40"/>
      <c r="M31" s="40"/>
      <c r="N31" s="40"/>
      <c r="O31" s="38"/>
      <c r="P31" s="38"/>
      <c r="Q31" s="38"/>
      <c r="R31" s="38"/>
      <c r="S31" s="38"/>
      <c r="T31" s="38"/>
      <c r="U31" s="38"/>
      <c r="V31" s="38"/>
      <c r="W31" s="38"/>
      <c r="X31" s="38"/>
      <c r="Y31" s="38"/>
      <c r="Z31" s="38"/>
      <c r="AA31" s="46"/>
      <c r="AB31" s="44"/>
      <c r="AC31" s="38"/>
      <c r="AD31" s="38"/>
      <c r="AE31" s="38"/>
      <c r="AF31" s="38"/>
      <c r="AG31" s="38"/>
      <c r="AH31" s="38"/>
      <c r="AI31" s="38"/>
      <c r="AJ31" s="38"/>
      <c r="AK31" s="38"/>
      <c r="AL31" s="38"/>
      <c r="AM31" s="38"/>
      <c r="AN31" s="38"/>
      <c r="AO31" s="38"/>
      <c r="AP31" s="38"/>
      <c r="AQ31" s="38"/>
      <c r="AR31" s="38"/>
      <c r="AS31" s="38"/>
      <c r="AT31" s="38"/>
      <c r="AU31" s="38"/>
      <c r="AV31" s="38"/>
      <c r="AW31" s="75" t="s">
        <v>208</v>
      </c>
      <c r="AX31" s="38"/>
      <c r="AY31" s="38"/>
      <c r="AZ31" s="38"/>
      <c r="BA31" s="38"/>
      <c r="BB31" s="38"/>
      <c r="BC31" s="38"/>
      <c r="BD31" s="38"/>
      <c r="BE31" s="38"/>
      <c r="BF31" s="38"/>
      <c r="BG31" s="73"/>
      <c r="BH31" s="73"/>
      <c r="BI31" s="73"/>
      <c r="BJ31" s="73"/>
      <c r="BK31" s="73"/>
      <c r="BL31" s="73"/>
      <c r="BM31" s="73"/>
    </row>
    <row r="32" spans="1:65" x14ac:dyDescent="0.25">
      <c r="A32" s="38"/>
      <c r="B32" s="38"/>
      <c r="C32" s="38"/>
      <c r="D32" s="38"/>
      <c r="E32" s="40"/>
      <c r="F32" s="40"/>
      <c r="G32" s="74"/>
      <c r="H32" s="40" t="b">
        <v>0</v>
      </c>
      <c r="I32" s="48"/>
      <c r="J32" s="40" t="b">
        <f>J30=J31</f>
        <v>1</v>
      </c>
      <c r="K32" s="40"/>
      <c r="L32" s="40"/>
      <c r="M32" s="40"/>
      <c r="N32" s="40"/>
      <c r="O32" s="38"/>
      <c r="P32" s="38"/>
      <c r="Q32" s="38"/>
      <c r="R32" s="38"/>
      <c r="S32" s="38"/>
      <c r="T32" s="38"/>
      <c r="U32" s="38"/>
      <c r="V32" s="38"/>
      <c r="W32" s="38"/>
      <c r="X32" s="38"/>
      <c r="Y32" s="76" t="str">
        <f ca="1">IF(OR(Z1-Y33&gt;5,AC1+1&lt;0),"CHANGE","VALID")</f>
        <v>CHANGE</v>
      </c>
      <c r="Z32" s="38"/>
      <c r="AA32" s="46"/>
      <c r="AB32" s="44"/>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73"/>
      <c r="BH32" s="73"/>
      <c r="BI32" s="73"/>
      <c r="BJ32" s="73"/>
      <c r="BK32" s="73"/>
      <c r="BL32" s="73"/>
      <c r="BM32" s="73"/>
    </row>
    <row r="33" spans="1:69" x14ac:dyDescent="0.25">
      <c r="A33" s="38"/>
      <c r="B33" s="38"/>
      <c r="C33" s="38"/>
      <c r="D33" s="38"/>
      <c r="E33" s="40"/>
      <c r="F33" s="40"/>
      <c r="G33" s="74"/>
      <c r="H33" s="40" t="b">
        <f>BH21</f>
        <v>0</v>
      </c>
      <c r="I33" s="48"/>
      <c r="J33" s="40"/>
      <c r="K33" s="40"/>
      <c r="L33" s="40"/>
      <c r="M33" s="40"/>
      <c r="N33" s="40"/>
      <c r="O33" s="38"/>
      <c r="P33" s="40">
        <v>0</v>
      </c>
      <c r="Q33" s="49" t="str">
        <f ca="1">INDEX($Q$44:$Q$69,MIN(24,MAX(1,INT(RAND()*100/4))))</f>
        <v>E</v>
      </c>
      <c r="R33" s="38"/>
      <c r="S33" s="40">
        <f>S1</f>
        <v>4</v>
      </c>
      <c r="T33" s="40" t="str">
        <f>T1</f>
        <v>R</v>
      </c>
      <c r="U33" s="38"/>
      <c r="V33" s="38"/>
      <c r="W33" s="38"/>
      <c r="X33" s="38"/>
      <c r="Y33" s="39"/>
      <c r="Z33" s="38"/>
      <c r="AA33" s="46"/>
      <c r="AB33" s="44"/>
      <c r="AC33" s="38"/>
      <c r="AD33" s="38"/>
      <c r="AE33" s="38"/>
      <c r="AF33" s="61" t="str">
        <f>IF(LEN(MID(SNuR(),2,LEN(SNuR()-1)))&lt;10,MID(SNuR(),2,LEN(SNuR()-1))&amp;"391756182398",MID(SNuR(),2,LEN(SNuR()-1)))</f>
        <v>72610155584111109</v>
      </c>
      <c r="AG33" s="48">
        <v>1</v>
      </c>
      <c r="AH33" s="48">
        <v>2</v>
      </c>
      <c r="AI33" s="48">
        <v>3</v>
      </c>
      <c r="AJ33" s="48">
        <v>4</v>
      </c>
      <c r="AK33" s="48">
        <v>5</v>
      </c>
      <c r="AL33" s="48">
        <v>6</v>
      </c>
      <c r="AM33" s="48">
        <v>7</v>
      </c>
      <c r="AN33" s="48">
        <v>8</v>
      </c>
      <c r="AO33" s="48">
        <v>9</v>
      </c>
      <c r="AP33" s="48">
        <v>10</v>
      </c>
      <c r="AQ33" s="38"/>
      <c r="AR33" s="38"/>
      <c r="AS33" s="40"/>
      <c r="AT33" s="38"/>
      <c r="AU33" s="38"/>
      <c r="AV33" s="38"/>
      <c r="AW33" s="75" t="s">
        <v>209</v>
      </c>
      <c r="AX33" s="38"/>
      <c r="AY33" s="38"/>
      <c r="AZ33" s="38"/>
      <c r="BA33" s="38"/>
      <c r="BB33" s="38"/>
      <c r="BC33" s="38"/>
      <c r="BD33" s="38"/>
      <c r="BE33" s="38"/>
      <c r="BF33" s="38"/>
      <c r="BG33" s="73"/>
      <c r="BH33" s="73"/>
      <c r="BI33" s="73"/>
      <c r="BJ33" s="73"/>
      <c r="BK33" s="73"/>
      <c r="BL33" s="73"/>
      <c r="BM33" s="73"/>
    </row>
    <row r="34" spans="1:69" x14ac:dyDescent="0.25">
      <c r="A34" s="38"/>
      <c r="B34" s="38"/>
      <c r="C34" s="38"/>
      <c r="D34" s="38"/>
      <c r="E34" s="40"/>
      <c r="F34" s="40"/>
      <c r="G34" s="74"/>
      <c r="H34" s="40" t="b">
        <f>BH6</f>
        <v>1</v>
      </c>
      <c r="I34" s="40"/>
      <c r="J34" s="40" t="s">
        <v>237</v>
      </c>
      <c r="K34" s="40"/>
      <c r="L34" s="40"/>
      <c r="M34" s="40"/>
      <c r="N34" s="40"/>
      <c r="O34" s="38"/>
      <c r="P34" s="40">
        <v>1</v>
      </c>
      <c r="Q34" s="49" t="str">
        <f t="shared" ref="Q34:Q42" ca="1" si="6">INDEX($Q$44:$Q$69,MIN(24,MAX(1,INT(RAND()*100/4))))</f>
        <v>R</v>
      </c>
      <c r="R34" s="38"/>
      <c r="S34" s="40">
        <f t="shared" ref="S34:T42" si="7">S2</f>
        <v>7</v>
      </c>
      <c r="T34" s="40" t="str">
        <f t="shared" si="7"/>
        <v>T</v>
      </c>
      <c r="U34" s="38"/>
      <c r="V34" s="38"/>
      <c r="W34" s="38"/>
      <c r="X34" s="38"/>
      <c r="Y34" s="38"/>
      <c r="Z34" s="38"/>
      <c r="AA34" s="46"/>
      <c r="AB34" s="40"/>
      <c r="AC34" s="38"/>
      <c r="AD34" s="38"/>
      <c r="AE34" s="38"/>
      <c r="AF34" s="38"/>
      <c r="AG34" s="40">
        <v>1</v>
      </c>
      <c r="AH34" s="40">
        <v>1</v>
      </c>
      <c r="AI34" s="40">
        <v>-1</v>
      </c>
      <c r="AJ34" s="40">
        <v>0</v>
      </c>
      <c r="AK34" s="40">
        <v>-1</v>
      </c>
      <c r="AL34" s="40">
        <v>0</v>
      </c>
      <c r="AM34" s="40">
        <v>1</v>
      </c>
      <c r="AN34" s="40">
        <v>-1</v>
      </c>
      <c r="AO34" s="40">
        <v>1</v>
      </c>
      <c r="AP34" s="40">
        <v>1</v>
      </c>
      <c r="AQ34" s="38"/>
      <c r="AR34" s="38"/>
      <c r="AS34" s="40"/>
      <c r="AT34" s="38"/>
      <c r="AU34" s="38"/>
      <c r="AV34" s="38"/>
      <c r="AW34" s="75" t="s">
        <v>210</v>
      </c>
      <c r="AX34" s="38"/>
      <c r="AY34" s="38"/>
      <c r="AZ34" s="38"/>
      <c r="BA34" s="38"/>
      <c r="BB34" s="40">
        <v>1</v>
      </c>
      <c r="BC34" s="40">
        <f>BC1</f>
        <v>4</v>
      </c>
      <c r="BD34" s="40" t="str">
        <f>BD1</f>
        <v>R</v>
      </c>
      <c r="BE34" s="38"/>
      <c r="BF34" s="38"/>
      <c r="BG34" s="73"/>
      <c r="BH34" s="73"/>
      <c r="BI34" s="73"/>
      <c r="BJ34" s="73"/>
      <c r="BK34" s="73"/>
      <c r="BL34" s="73"/>
      <c r="BM34" s="73"/>
    </row>
    <row r="35" spans="1:69" x14ac:dyDescent="0.25">
      <c r="A35" s="38"/>
      <c r="B35" s="38"/>
      <c r="C35" s="38"/>
      <c r="D35" s="38"/>
      <c r="E35" s="40"/>
      <c r="F35" s="40"/>
      <c r="G35" s="74"/>
      <c r="H35" s="40" t="b">
        <f>BH11</f>
        <v>0</v>
      </c>
      <c r="I35" s="48" t="s">
        <v>238</v>
      </c>
      <c r="J35" s="40"/>
      <c r="K35" s="40"/>
      <c r="L35" s="40"/>
      <c r="M35" s="40"/>
      <c r="N35" s="40"/>
      <c r="O35" s="38"/>
      <c r="P35" s="40">
        <v>2</v>
      </c>
      <c r="Q35" s="49" t="str">
        <f t="shared" ca="1" si="6"/>
        <v>A</v>
      </c>
      <c r="R35" s="38"/>
      <c r="S35" s="40">
        <f t="shared" si="7"/>
        <v>5</v>
      </c>
      <c r="T35" s="40" t="str">
        <f t="shared" si="7"/>
        <v>J</v>
      </c>
      <c r="U35" s="38"/>
      <c r="V35" s="38"/>
      <c r="W35" s="38"/>
      <c r="X35" s="38"/>
      <c r="Y35" s="38"/>
      <c r="Z35" s="38"/>
      <c r="AA35" s="46"/>
      <c r="AB35" s="40"/>
      <c r="AC35" s="38"/>
      <c r="AD35" s="38"/>
      <c r="AE35" s="38"/>
      <c r="AF35" s="38"/>
      <c r="AG35" s="49">
        <f t="shared" ref="AG35:AP35" si="8">MIN(9,MAX(VALUE(MID($AF$33,AG33,1))+AG34,0))</f>
        <v>8</v>
      </c>
      <c r="AH35" s="49">
        <f t="shared" si="8"/>
        <v>3</v>
      </c>
      <c r="AI35" s="49">
        <f t="shared" si="8"/>
        <v>5</v>
      </c>
      <c r="AJ35" s="49">
        <f t="shared" si="8"/>
        <v>1</v>
      </c>
      <c r="AK35" s="49">
        <f t="shared" si="8"/>
        <v>0</v>
      </c>
      <c r="AL35" s="49">
        <f t="shared" si="8"/>
        <v>1</v>
      </c>
      <c r="AM35" s="49">
        <f t="shared" si="8"/>
        <v>6</v>
      </c>
      <c r="AN35" s="49">
        <f t="shared" si="8"/>
        <v>4</v>
      </c>
      <c r="AO35" s="49">
        <f t="shared" si="8"/>
        <v>6</v>
      </c>
      <c r="AP35" s="49">
        <f t="shared" si="8"/>
        <v>9</v>
      </c>
      <c r="AQ35" s="38"/>
      <c r="AR35" s="38"/>
      <c r="AS35" s="40"/>
      <c r="AT35" s="38"/>
      <c r="AU35" s="38"/>
      <c r="AV35" s="38"/>
      <c r="AW35" s="38"/>
      <c r="AX35" s="38"/>
      <c r="AY35" s="38"/>
      <c r="AZ35" s="38"/>
      <c r="BA35" s="38"/>
      <c r="BB35" s="40">
        <v>2</v>
      </c>
      <c r="BC35" s="40">
        <f t="shared" ref="BC35:BD43" si="9">BC2</f>
        <v>7</v>
      </c>
      <c r="BD35" s="40" t="str">
        <f t="shared" si="9"/>
        <v>T</v>
      </c>
      <c r="BE35" s="38"/>
      <c r="BF35" s="38"/>
      <c r="BG35" s="73"/>
      <c r="BH35" s="73"/>
      <c r="BI35" s="73"/>
      <c r="BJ35" s="73"/>
      <c r="BK35" s="73"/>
      <c r="BL35" s="73"/>
      <c r="BM35" s="73"/>
    </row>
    <row r="36" spans="1:69" x14ac:dyDescent="0.25">
      <c r="A36" s="38"/>
      <c r="B36" s="38"/>
      <c r="C36" s="38"/>
      <c r="D36" s="49"/>
      <c r="E36" s="48"/>
      <c r="F36" s="48"/>
      <c r="G36" s="74"/>
      <c r="H36" s="48" t="s">
        <v>234</v>
      </c>
      <c r="I36" s="48"/>
      <c r="J36" s="48"/>
      <c r="K36" s="48"/>
      <c r="L36" s="48"/>
      <c r="M36" s="48"/>
      <c r="N36" s="48"/>
      <c r="O36" s="38"/>
      <c r="P36" s="40">
        <v>3</v>
      </c>
      <c r="Q36" s="49" t="str">
        <f t="shared" ca="1" si="6"/>
        <v>N</v>
      </c>
      <c r="R36" s="38"/>
      <c r="S36" s="40">
        <f t="shared" si="7"/>
        <v>9</v>
      </c>
      <c r="T36" s="40" t="str">
        <f t="shared" si="7"/>
        <v>A</v>
      </c>
      <c r="U36" s="38"/>
      <c r="V36" s="38"/>
      <c r="W36" s="38"/>
      <c r="X36" s="38"/>
      <c r="Y36" s="38"/>
      <c r="Z36" s="38"/>
      <c r="AA36" s="46"/>
      <c r="AB36" s="40"/>
      <c r="AC36" s="38"/>
      <c r="AD36" s="38"/>
      <c r="AE36" s="38"/>
      <c r="AF36" s="38"/>
      <c r="AG36" s="49">
        <f t="shared" ref="AG36:AP36" si="10">VLOOKUP(AG35,$BB$34:$BC$43,2,FALSE)</f>
        <v>3</v>
      </c>
      <c r="AH36" s="49">
        <f t="shared" si="10"/>
        <v>5</v>
      </c>
      <c r="AI36" s="49">
        <f t="shared" si="10"/>
        <v>1</v>
      </c>
      <c r="AJ36" s="49">
        <f t="shared" si="10"/>
        <v>4</v>
      </c>
      <c r="AK36" s="49">
        <f t="shared" si="10"/>
        <v>2</v>
      </c>
      <c r="AL36" s="49">
        <f t="shared" si="10"/>
        <v>4</v>
      </c>
      <c r="AM36" s="49">
        <f t="shared" si="10"/>
        <v>6</v>
      </c>
      <c r="AN36" s="49">
        <f t="shared" si="10"/>
        <v>9</v>
      </c>
      <c r="AO36" s="49">
        <f t="shared" si="10"/>
        <v>6</v>
      </c>
      <c r="AP36" s="49">
        <f t="shared" si="10"/>
        <v>8</v>
      </c>
      <c r="AQ36" s="38"/>
      <c r="AR36" s="52"/>
      <c r="AS36" s="40"/>
      <c r="AT36" s="38"/>
      <c r="AU36" s="38"/>
      <c r="AV36" s="38"/>
      <c r="AW36" s="38"/>
      <c r="AX36" s="38"/>
      <c r="AY36" s="38"/>
      <c r="AZ36" s="38"/>
      <c r="BA36" s="38"/>
      <c r="BB36" s="40">
        <v>3</v>
      </c>
      <c r="BC36" s="40">
        <f t="shared" si="9"/>
        <v>5</v>
      </c>
      <c r="BD36" s="40" t="str">
        <f t="shared" si="9"/>
        <v>J</v>
      </c>
      <c r="BE36" s="38"/>
      <c r="BF36" s="38"/>
      <c r="BG36" s="38" t="s">
        <v>104</v>
      </c>
      <c r="BH36" s="51" t="b">
        <v>1</v>
      </c>
      <c r="BI36" s="38"/>
      <c r="BJ36" s="38"/>
      <c r="BK36" s="38" t="s">
        <v>105</v>
      </c>
      <c r="BL36" s="38" t="s">
        <v>106</v>
      </c>
      <c r="BM36" s="38" t="s">
        <v>107</v>
      </c>
      <c r="BN36" s="53" t="s">
        <v>239</v>
      </c>
      <c r="BO36" s="53" t="s">
        <v>240</v>
      </c>
      <c r="BP36" s="53" t="s">
        <v>242</v>
      </c>
      <c r="BQ36" s="53" t="s">
        <v>241</v>
      </c>
    </row>
    <row r="37" spans="1:69" x14ac:dyDescent="0.25">
      <c r="A37" s="38"/>
      <c r="B37" s="38"/>
      <c r="C37" s="38"/>
      <c r="D37" s="38"/>
      <c r="E37" s="40"/>
      <c r="F37" s="40"/>
      <c r="G37" s="74"/>
      <c r="H37" s="40">
        <f>VALUE(SNuR())</f>
        <v>-7.2610155584111104E+16</v>
      </c>
      <c r="I37" s="48"/>
      <c r="J37" s="40"/>
      <c r="K37" s="40"/>
      <c r="L37" s="40"/>
      <c r="M37" s="40"/>
      <c r="N37" s="40"/>
      <c r="O37" s="38"/>
      <c r="P37" s="40">
        <v>4</v>
      </c>
      <c r="Q37" s="49" t="str">
        <f t="shared" ca="1" si="6"/>
        <v>A</v>
      </c>
      <c r="R37" s="38"/>
      <c r="S37" s="40">
        <f t="shared" si="7"/>
        <v>1</v>
      </c>
      <c r="T37" s="40" t="str">
        <f t="shared" si="7"/>
        <v>F</v>
      </c>
      <c r="U37" s="38"/>
      <c r="V37" s="38"/>
      <c r="W37" s="38"/>
      <c r="X37" s="38"/>
      <c r="Y37" s="38"/>
      <c r="Z37" s="38"/>
      <c r="AA37" s="46"/>
      <c r="AB37" s="40"/>
      <c r="AC37" s="38"/>
      <c r="AD37" s="38"/>
      <c r="AE37" s="38"/>
      <c r="AF37" s="38"/>
      <c r="AG37" s="49" t="str">
        <f>VLOOKUP(AG36,$BB$34:$BD$43,3,FALSE)</f>
        <v>J</v>
      </c>
      <c r="AH37" s="49" t="str">
        <f>VLOOKUP(AH36,$BB$34:$BD$43,3,FALSE)</f>
        <v>F</v>
      </c>
      <c r="AI37" s="49" t="str">
        <f>VLOOKUP(AI36,$BB$34:$BD$43,3,FALSE)</f>
        <v>R</v>
      </c>
      <c r="AJ37" s="49" t="str">
        <f>VLOOKUP(AJ36,$BB$34:$BD$43,3,FALSE)</f>
        <v>A</v>
      </c>
      <c r="AK37" s="49" t="str">
        <f>VLOOKUP(AK36,$BB$34:$BD$43,3,FALSE)</f>
        <v>T</v>
      </c>
      <c r="AL37" s="40"/>
      <c r="AM37" s="40"/>
      <c r="AN37" s="40"/>
      <c r="AO37" s="40"/>
      <c r="AP37" s="40"/>
      <c r="AQ37" s="38"/>
      <c r="AR37" s="52"/>
      <c r="AS37" s="40"/>
      <c r="AT37" s="38"/>
      <c r="AU37" s="38"/>
      <c r="AV37" s="38"/>
      <c r="AW37" s="38"/>
      <c r="AX37" s="38"/>
      <c r="AY37" s="38"/>
      <c r="AZ37" s="38"/>
      <c r="BA37" s="38"/>
      <c r="BB37" s="40">
        <v>4</v>
      </c>
      <c r="BC37" s="40">
        <f t="shared" si="9"/>
        <v>9</v>
      </c>
      <c r="BD37" s="40" t="str">
        <f t="shared" si="9"/>
        <v>A</v>
      </c>
      <c r="BE37" s="38"/>
      <c r="BF37" s="38"/>
      <c r="BG37" s="38" t="s">
        <v>111</v>
      </c>
      <c r="BH37" s="51" t="b">
        <v>0</v>
      </c>
      <c r="BI37" s="38"/>
      <c r="BJ37" s="38" t="s">
        <v>112</v>
      </c>
      <c r="BK37" s="38" t="s">
        <v>113</v>
      </c>
      <c r="BL37" s="38" t="b">
        <v>1</v>
      </c>
      <c r="BM37" s="38" t="b">
        <v>1</v>
      </c>
      <c r="BN37" s="53" t="b">
        <v>1</v>
      </c>
      <c r="BO37" s="53" t="b">
        <v>1</v>
      </c>
      <c r="BP37" s="53" t="b">
        <v>1</v>
      </c>
      <c r="BQ37" s="53" t="b">
        <v>1</v>
      </c>
    </row>
    <row r="38" spans="1:69" x14ac:dyDescent="0.25">
      <c r="A38" s="38"/>
      <c r="B38" s="38"/>
      <c r="C38" s="38"/>
      <c r="D38" s="38"/>
      <c r="E38" s="40"/>
      <c r="F38" s="40"/>
      <c r="G38" s="74"/>
      <c r="H38" s="40">
        <v>-7.2610155584111104E+16</v>
      </c>
      <c r="I38" s="48"/>
      <c r="J38" s="40"/>
      <c r="K38" s="40"/>
      <c r="L38" s="40"/>
      <c r="M38" s="40"/>
      <c r="N38" s="40"/>
      <c r="O38" s="38"/>
      <c r="P38" s="40">
        <v>5</v>
      </c>
      <c r="Q38" s="49" t="str">
        <f t="shared" ca="1" si="6"/>
        <v>G</v>
      </c>
      <c r="R38" s="38"/>
      <c r="S38" s="40">
        <f t="shared" si="7"/>
        <v>6</v>
      </c>
      <c r="T38" s="40" t="str">
        <f t="shared" si="7"/>
        <v>I</v>
      </c>
      <c r="U38" s="38"/>
      <c r="V38" s="38"/>
      <c r="W38" s="38"/>
      <c r="X38" s="38"/>
      <c r="Y38" s="38"/>
      <c r="Z38" s="38"/>
      <c r="AA38" s="46"/>
      <c r="AB38" s="40"/>
      <c r="AC38" s="38"/>
      <c r="AD38" s="38"/>
      <c r="AE38" s="38"/>
      <c r="AF38" s="38"/>
      <c r="AG38" s="40"/>
      <c r="AH38" s="40"/>
      <c r="AI38" s="40"/>
      <c r="AJ38" s="40"/>
      <c r="AK38" s="40"/>
      <c r="AL38" s="40"/>
      <c r="AM38" s="40"/>
      <c r="AN38" s="40"/>
      <c r="AO38" s="40"/>
      <c r="AP38" s="40"/>
      <c r="AQ38" s="38"/>
      <c r="AR38" s="52"/>
      <c r="AS38" s="40"/>
      <c r="AT38" s="38"/>
      <c r="AU38" s="38"/>
      <c r="AV38" s="38"/>
      <c r="AW38" s="54" t="str">
        <f ca="1">AG39&amp;AH39&amp;AI39&amp;AJ39&amp;"-"&amp;AK39&amp;AL39&amp;AM39&amp;AN39&amp;"-"&amp;AO39&amp;AP39&amp;AQ39&amp;AR39&amp;"-"&amp;AS39&amp;AT39&amp;AU39&amp;AG29&amp;"-"&amp;AL29&amp;AK29&amp;AH29&amp;AI29</f>
        <v>35J1-4F24-R69A-68TI-RRRF</v>
      </c>
      <c r="AX38" s="38"/>
      <c r="AY38" s="38"/>
      <c r="AZ38" s="38"/>
      <c r="BA38" s="38"/>
      <c r="BB38" s="40">
        <v>5</v>
      </c>
      <c r="BC38" s="40">
        <f t="shared" si="9"/>
        <v>1</v>
      </c>
      <c r="BD38" s="40" t="str">
        <f t="shared" si="9"/>
        <v>F</v>
      </c>
      <c r="BE38" s="38"/>
      <c r="BF38" s="38"/>
      <c r="BG38" s="38" t="s">
        <v>115</v>
      </c>
      <c r="BH38" s="51" t="b">
        <v>1</v>
      </c>
      <c r="BI38" s="38"/>
      <c r="BJ38" s="38" t="s">
        <v>116</v>
      </c>
      <c r="BK38" s="38" t="s">
        <v>117</v>
      </c>
      <c r="BL38" s="38" t="b">
        <v>1</v>
      </c>
      <c r="BM38" s="38" t="b">
        <v>1</v>
      </c>
      <c r="BN38" s="53" t="b">
        <v>1</v>
      </c>
      <c r="BO38" s="53" t="b">
        <v>1</v>
      </c>
      <c r="BP38" s="53" t="b">
        <v>1</v>
      </c>
      <c r="BQ38" s="53" t="b">
        <v>1</v>
      </c>
    </row>
    <row r="39" spans="1:69" x14ac:dyDescent="0.25">
      <c r="A39" s="38"/>
      <c r="B39" s="38"/>
      <c r="C39" s="38"/>
      <c r="D39" s="38"/>
      <c r="E39" s="40"/>
      <c r="F39" s="40"/>
      <c r="G39" s="74"/>
      <c r="H39" s="73">
        <v>-7.2610155584111104E+16</v>
      </c>
      <c r="I39" s="48"/>
      <c r="J39" s="40"/>
      <c r="K39" s="40"/>
      <c r="L39" s="40"/>
      <c r="M39" s="40"/>
      <c r="N39" s="40"/>
      <c r="O39" s="38"/>
      <c r="P39" s="40">
        <v>6</v>
      </c>
      <c r="Q39" s="49" t="str">
        <f t="shared" ca="1" si="6"/>
        <v>O</v>
      </c>
      <c r="R39" s="38"/>
      <c r="S39" s="40">
        <f t="shared" si="7"/>
        <v>0</v>
      </c>
      <c r="T39" s="40" t="str">
        <f t="shared" si="7"/>
        <v>C</v>
      </c>
      <c r="U39" s="38"/>
      <c r="V39" s="38"/>
      <c r="W39" s="38"/>
      <c r="X39" s="38"/>
      <c r="Y39" s="38"/>
      <c r="Z39" s="38"/>
      <c r="AA39" s="46"/>
      <c r="AB39" s="40"/>
      <c r="AC39" s="38"/>
      <c r="AD39" s="38"/>
      <c r="AE39" s="38"/>
      <c r="AF39" s="38"/>
      <c r="AG39" s="49">
        <f>AG36</f>
        <v>3</v>
      </c>
      <c r="AH39" s="49">
        <f>AH36</f>
        <v>5</v>
      </c>
      <c r="AI39" s="49" t="str">
        <f>AG37</f>
        <v>J</v>
      </c>
      <c r="AJ39" s="49">
        <f>AI36</f>
        <v>1</v>
      </c>
      <c r="AK39" s="49">
        <f>AJ36</f>
        <v>4</v>
      </c>
      <c r="AL39" s="49" t="str">
        <f>AH37</f>
        <v>F</v>
      </c>
      <c r="AM39" s="49">
        <f>AK36</f>
        <v>2</v>
      </c>
      <c r="AN39" s="49">
        <f>AL36</f>
        <v>4</v>
      </c>
      <c r="AO39" s="49" t="str">
        <f>AI37</f>
        <v>R</v>
      </c>
      <c r="AP39" s="49">
        <f>AM36</f>
        <v>6</v>
      </c>
      <c r="AQ39" s="49">
        <f>AN36</f>
        <v>9</v>
      </c>
      <c r="AR39" s="49" t="str">
        <f>AJ37</f>
        <v>A</v>
      </c>
      <c r="AS39" s="49">
        <f>AO36</f>
        <v>6</v>
      </c>
      <c r="AT39" s="49">
        <f>AP36</f>
        <v>8</v>
      </c>
      <c r="AU39" s="49" t="str">
        <f>AK37</f>
        <v>T</v>
      </c>
      <c r="AV39" s="38"/>
      <c r="AW39" s="38"/>
      <c r="AX39" s="38"/>
      <c r="AY39" s="38"/>
      <c r="AZ39" s="38"/>
      <c r="BA39" s="38"/>
      <c r="BB39" s="40">
        <v>6</v>
      </c>
      <c r="BC39" s="40">
        <f t="shared" si="9"/>
        <v>6</v>
      </c>
      <c r="BD39" s="40" t="str">
        <f t="shared" si="9"/>
        <v>I</v>
      </c>
      <c r="BE39" s="38"/>
      <c r="BF39" s="38"/>
      <c r="BG39" s="38" t="s">
        <v>119</v>
      </c>
      <c r="BH39" s="51" t="b">
        <v>1</v>
      </c>
      <c r="BI39" s="38"/>
      <c r="BJ39" s="38" t="s">
        <v>120</v>
      </c>
      <c r="BK39" s="38" t="s">
        <v>121</v>
      </c>
      <c r="BL39" s="38" t="b">
        <v>0</v>
      </c>
      <c r="BM39" s="38" t="b">
        <v>0</v>
      </c>
      <c r="BN39" s="53" t="b">
        <v>1</v>
      </c>
      <c r="BO39" s="53" t="b">
        <v>0</v>
      </c>
      <c r="BP39" s="53" t="b">
        <v>0</v>
      </c>
      <c r="BQ39" s="53" t="b">
        <v>0</v>
      </c>
    </row>
    <row r="40" spans="1:69" x14ac:dyDescent="0.25">
      <c r="A40" s="38"/>
      <c r="B40" s="38"/>
      <c r="C40" s="38"/>
      <c r="D40" s="38"/>
      <c r="E40" s="40"/>
      <c r="F40" s="40"/>
      <c r="G40" s="74"/>
      <c r="H40" s="40" t="b">
        <f>H39=H37</f>
        <v>1</v>
      </c>
      <c r="I40" s="48"/>
      <c r="J40" s="40"/>
      <c r="K40" s="40"/>
      <c r="L40" s="40"/>
      <c r="M40" s="40"/>
      <c r="N40" s="40"/>
      <c r="O40" s="38"/>
      <c r="P40" s="40">
        <v>7</v>
      </c>
      <c r="Q40" s="49" t="str">
        <f t="shared" ca="1" si="6"/>
        <v>F</v>
      </c>
      <c r="R40" s="38"/>
      <c r="S40" s="40">
        <f t="shared" si="7"/>
        <v>3</v>
      </c>
      <c r="T40" s="40" t="str">
        <f t="shared" si="7"/>
        <v>W</v>
      </c>
      <c r="U40" s="38"/>
      <c r="V40" s="38"/>
      <c r="W40" s="38"/>
      <c r="X40" s="38"/>
      <c r="Y40" s="38"/>
      <c r="Z40" s="38"/>
      <c r="AA40" s="46"/>
      <c r="AB40" s="40"/>
      <c r="AC40" s="38"/>
      <c r="AD40" s="38"/>
      <c r="AE40" s="38"/>
      <c r="AF40" s="38"/>
      <c r="AG40" s="40"/>
      <c r="AH40" s="40"/>
      <c r="AI40" s="40"/>
      <c r="AJ40" s="40"/>
      <c r="AK40" s="40"/>
      <c r="AL40" s="40"/>
      <c r="AM40" s="40"/>
      <c r="AN40" s="40"/>
      <c r="AO40" s="40"/>
      <c r="AP40" s="40"/>
      <c r="AQ40" s="38"/>
      <c r="AR40" s="52"/>
      <c r="AS40" s="40"/>
      <c r="AT40" s="38"/>
      <c r="AU40" s="38"/>
      <c r="AV40" s="38"/>
      <c r="AW40" s="38"/>
      <c r="AX40" s="38"/>
      <c r="AY40" s="38"/>
      <c r="AZ40" s="38"/>
      <c r="BA40" s="38"/>
      <c r="BB40" s="40">
        <v>7</v>
      </c>
      <c r="BC40" s="40">
        <f t="shared" si="9"/>
        <v>0</v>
      </c>
      <c r="BD40" s="40" t="str">
        <f t="shared" si="9"/>
        <v>C</v>
      </c>
      <c r="BE40" s="38"/>
      <c r="BF40" s="38"/>
      <c r="BG40" s="38" t="s">
        <v>124</v>
      </c>
      <c r="BH40" s="51" t="b">
        <v>0</v>
      </c>
      <c r="BI40" s="38"/>
      <c r="BJ40" s="38" t="s">
        <v>125</v>
      </c>
      <c r="BK40" s="38" t="s">
        <v>126</v>
      </c>
      <c r="BL40" s="38" t="b">
        <v>0</v>
      </c>
      <c r="BM40" s="38" t="b">
        <v>0</v>
      </c>
      <c r="BN40" s="53" t="b">
        <v>1</v>
      </c>
      <c r="BO40" s="53" t="b">
        <v>0</v>
      </c>
      <c r="BP40" s="53" t="b">
        <v>0</v>
      </c>
      <c r="BQ40" s="53" t="b">
        <v>0</v>
      </c>
    </row>
    <row r="41" spans="1:69" x14ac:dyDescent="0.25">
      <c r="A41" s="38"/>
      <c r="B41" s="38"/>
      <c r="C41" s="38"/>
      <c r="D41" s="38"/>
      <c r="E41" s="40"/>
      <c r="F41" s="40"/>
      <c r="G41" s="74"/>
      <c r="H41" s="40" t="b">
        <f>H37=H38</f>
        <v>1</v>
      </c>
      <c r="I41" s="48"/>
      <c r="J41" s="40"/>
      <c r="K41" s="40"/>
      <c r="L41" s="40"/>
      <c r="M41" s="40"/>
      <c r="N41" s="40"/>
      <c r="O41" s="38"/>
      <c r="P41" s="40">
        <v>8</v>
      </c>
      <c r="Q41" s="49" t="str">
        <f t="shared" ca="1" si="6"/>
        <v>S</v>
      </c>
      <c r="R41" s="38"/>
      <c r="S41" s="40">
        <f t="shared" si="7"/>
        <v>8</v>
      </c>
      <c r="T41" s="40" t="str">
        <f t="shared" si="7"/>
        <v>P</v>
      </c>
      <c r="U41" s="38"/>
      <c r="V41" s="38"/>
      <c r="W41" s="38"/>
      <c r="X41" s="38"/>
      <c r="Y41" s="38"/>
      <c r="Z41" s="38"/>
      <c r="AA41" s="46"/>
      <c r="AB41" s="40"/>
      <c r="AC41" s="38"/>
      <c r="AD41" s="38"/>
      <c r="AE41" s="38"/>
      <c r="AF41" s="38"/>
      <c r="AG41" s="48">
        <v>2</v>
      </c>
      <c r="AH41" s="48">
        <v>3</v>
      </c>
      <c r="AI41" s="48">
        <v>7</v>
      </c>
      <c r="AJ41" s="48">
        <v>1</v>
      </c>
      <c r="AK41" s="48">
        <v>5</v>
      </c>
      <c r="AL41" s="48">
        <v>6</v>
      </c>
      <c r="AM41" s="48">
        <v>9</v>
      </c>
      <c r="AN41" s="48">
        <v>8</v>
      </c>
      <c r="AO41" s="48">
        <v>4</v>
      </c>
      <c r="AP41" s="48">
        <v>10</v>
      </c>
      <c r="AQ41" s="38"/>
      <c r="AR41" s="52"/>
      <c r="AS41" s="40"/>
      <c r="AT41" s="38"/>
      <c r="AU41" s="38"/>
      <c r="AV41" s="38"/>
      <c r="AW41" s="38"/>
      <c r="AX41" s="38"/>
      <c r="AY41" s="38"/>
      <c r="AZ41" s="38"/>
      <c r="BA41" s="38"/>
      <c r="BB41" s="40">
        <v>8</v>
      </c>
      <c r="BC41" s="40">
        <f t="shared" si="9"/>
        <v>3</v>
      </c>
      <c r="BD41" s="40" t="str">
        <f t="shared" si="9"/>
        <v>W</v>
      </c>
      <c r="BE41" s="38"/>
      <c r="BF41" s="38"/>
      <c r="BG41" s="38" t="s">
        <v>129</v>
      </c>
      <c r="BH41" s="51" t="b">
        <v>1</v>
      </c>
      <c r="BI41" s="38"/>
      <c r="BJ41" s="38" t="s">
        <v>130</v>
      </c>
      <c r="BK41" s="38" t="s">
        <v>131</v>
      </c>
      <c r="BL41" s="38" t="b">
        <v>0</v>
      </c>
      <c r="BM41" s="38" t="b">
        <v>0</v>
      </c>
      <c r="BN41" s="53" t="b">
        <v>0</v>
      </c>
      <c r="BO41" s="53" t="b">
        <v>0</v>
      </c>
      <c r="BP41" s="53" t="b">
        <v>0</v>
      </c>
      <c r="BQ41" s="53" t="b">
        <v>0</v>
      </c>
    </row>
    <row r="42" spans="1:69" x14ac:dyDescent="0.25">
      <c r="A42" s="38"/>
      <c r="B42" s="38"/>
      <c r="C42" s="38"/>
      <c r="D42" s="38"/>
      <c r="E42" s="40"/>
      <c r="F42" s="40"/>
      <c r="G42" s="74"/>
      <c r="H42" s="40" t="s">
        <v>236</v>
      </c>
      <c r="I42" s="48"/>
      <c r="J42" s="40"/>
      <c r="K42" s="40"/>
      <c r="L42" s="40"/>
      <c r="M42" s="40"/>
      <c r="N42" s="40"/>
      <c r="O42" s="40"/>
      <c r="P42" s="40">
        <v>9</v>
      </c>
      <c r="Q42" s="49" t="str">
        <f t="shared" ca="1" si="6"/>
        <v>I</v>
      </c>
      <c r="R42" s="38"/>
      <c r="S42" s="40">
        <f t="shared" si="7"/>
        <v>2</v>
      </c>
      <c r="T42" s="40" t="str">
        <f t="shared" si="7"/>
        <v>R</v>
      </c>
      <c r="U42" s="38"/>
      <c r="V42" s="38"/>
      <c r="W42" s="38"/>
      <c r="X42" s="38"/>
      <c r="Y42" s="38"/>
      <c r="Z42" s="38"/>
      <c r="AA42" s="46"/>
      <c r="AB42" s="40"/>
      <c r="AC42" s="38"/>
      <c r="AD42" s="38"/>
      <c r="AE42" s="38"/>
      <c r="AF42" s="38"/>
      <c r="AG42" s="49">
        <f t="shared" ref="AG42:AP42" ca="1" si="11">OFFSET($D$18,0,AG41)</f>
        <v>3</v>
      </c>
      <c r="AH42" s="49">
        <f t="shared" ca="1" si="11"/>
        <v>5</v>
      </c>
      <c r="AI42" s="49">
        <f t="shared" ca="1" si="11"/>
        <v>6</v>
      </c>
      <c r="AJ42" s="49">
        <f t="shared" ca="1" si="11"/>
        <v>8</v>
      </c>
      <c r="AK42" s="49">
        <f t="shared" ca="1" si="11"/>
        <v>0</v>
      </c>
      <c r="AL42" s="49">
        <f t="shared" ca="1" si="11"/>
        <v>1</v>
      </c>
      <c r="AM42" s="49">
        <f t="shared" ca="1" si="11"/>
        <v>6</v>
      </c>
      <c r="AN42" s="49">
        <f t="shared" ca="1" si="11"/>
        <v>4</v>
      </c>
      <c r="AO42" s="49">
        <f t="shared" ca="1" si="11"/>
        <v>1</v>
      </c>
      <c r="AP42" s="49">
        <f t="shared" ca="1" si="11"/>
        <v>9</v>
      </c>
      <c r="AQ42" s="38"/>
      <c r="AR42" s="52"/>
      <c r="AS42" s="40"/>
      <c r="AT42" s="38"/>
      <c r="AU42" s="38"/>
      <c r="AV42" s="38"/>
      <c r="AW42" s="38"/>
      <c r="AX42" s="38"/>
      <c r="AY42" s="38"/>
      <c r="AZ42" s="38"/>
      <c r="BA42" s="38"/>
      <c r="BB42" s="40">
        <v>9</v>
      </c>
      <c r="BC42" s="40">
        <f t="shared" si="9"/>
        <v>8</v>
      </c>
      <c r="BD42" s="40" t="str">
        <f t="shared" si="9"/>
        <v>P</v>
      </c>
      <c r="BE42" s="38"/>
      <c r="BF42" s="38"/>
      <c r="BG42" s="38" t="s">
        <v>133</v>
      </c>
      <c r="BH42" s="51" t="b">
        <v>0</v>
      </c>
      <c r="BI42" s="38"/>
      <c r="BJ42" s="38" t="s">
        <v>134</v>
      </c>
      <c r="BK42" s="38" t="s">
        <v>135</v>
      </c>
      <c r="BL42" s="38" t="b">
        <v>0</v>
      </c>
      <c r="BM42" s="38" t="b">
        <v>0</v>
      </c>
      <c r="BN42" s="53" t="b">
        <v>0</v>
      </c>
      <c r="BO42" s="53" t="b">
        <v>0</v>
      </c>
      <c r="BP42" s="53" t="b">
        <v>0</v>
      </c>
      <c r="BQ42" s="53" t="b">
        <v>0</v>
      </c>
    </row>
    <row r="43" spans="1:69" x14ac:dyDescent="0.25">
      <c r="A43" s="38"/>
      <c r="B43" s="38"/>
      <c r="C43" s="38"/>
      <c r="D43" s="38"/>
      <c r="E43" s="40"/>
      <c r="F43" s="40"/>
      <c r="G43" s="74"/>
      <c r="H43" s="40" t="s">
        <v>235</v>
      </c>
      <c r="I43" s="48"/>
      <c r="J43" s="40"/>
      <c r="K43" s="40"/>
      <c r="L43" s="40"/>
      <c r="M43" s="40"/>
      <c r="N43" s="40"/>
      <c r="O43" s="38"/>
      <c r="P43" s="52"/>
      <c r="Q43" s="40"/>
      <c r="R43" s="38"/>
      <c r="S43" s="38"/>
      <c r="T43" s="38"/>
      <c r="U43" s="38"/>
      <c r="V43" s="38"/>
      <c r="W43" s="38"/>
      <c r="X43" s="38"/>
      <c r="Y43" s="38"/>
      <c r="Z43" s="38"/>
      <c r="AA43" s="46"/>
      <c r="AB43" s="40"/>
      <c r="AC43" s="38"/>
      <c r="AD43" s="38"/>
      <c r="AE43" s="38"/>
      <c r="AF43" s="38"/>
      <c r="AG43" s="49" t="str">
        <f ca="1">VLOOKUP(AG42,$R$1:$T$10,3,FALSE)</f>
        <v>J</v>
      </c>
      <c r="AH43" s="49" t="str">
        <f ca="1">VLOOKUP(AH42,$R$1:$T$10,3,FALSE)</f>
        <v>F</v>
      </c>
      <c r="AI43" s="49" t="str">
        <f ca="1">VLOOKUP(AI42,$R$1:$T$10,3,FALSE)</f>
        <v>I</v>
      </c>
      <c r="AJ43" s="49" t="str">
        <f ca="1">VLOOKUP(AJ42,$R$1:$T$10,3,FALSE)</f>
        <v>W</v>
      </c>
      <c r="AK43" s="49" t="str">
        <f ca="1">VLOOKUP(AK42,$R$1:$T$10,3,FALSE)</f>
        <v>R</v>
      </c>
      <c r="AL43" s="40"/>
      <c r="AM43" s="40"/>
      <c r="AN43" s="40"/>
      <c r="AO43" s="40"/>
      <c r="AP43" s="40"/>
      <c r="AQ43" s="38"/>
      <c r="AR43" s="52"/>
      <c r="AS43" s="40"/>
      <c r="AT43" s="38"/>
      <c r="AU43" s="38"/>
      <c r="AV43" s="38"/>
      <c r="AW43" s="38"/>
      <c r="AX43" s="38"/>
      <c r="AY43" s="38"/>
      <c r="AZ43" s="38"/>
      <c r="BA43" s="38"/>
      <c r="BB43" s="40">
        <v>0</v>
      </c>
      <c r="BC43" s="40">
        <f t="shared" si="9"/>
        <v>2</v>
      </c>
      <c r="BD43" s="40" t="str">
        <f t="shared" si="9"/>
        <v>R</v>
      </c>
      <c r="BE43" s="38"/>
      <c r="BF43" s="38"/>
      <c r="BG43" s="38" t="s">
        <v>137</v>
      </c>
      <c r="BH43" s="51" t="b">
        <v>0</v>
      </c>
      <c r="BI43" s="38"/>
      <c r="BJ43" s="38" t="s">
        <v>138</v>
      </c>
      <c r="BK43" s="38" t="s">
        <v>139</v>
      </c>
      <c r="BL43" s="38" t="b">
        <v>0</v>
      </c>
      <c r="BM43" s="38" t="b">
        <v>0</v>
      </c>
      <c r="BN43" s="53" t="b">
        <v>0</v>
      </c>
      <c r="BO43" s="53" t="b">
        <v>0</v>
      </c>
      <c r="BP43" s="53" t="b">
        <v>0</v>
      </c>
      <c r="BQ43" s="53" t="b">
        <v>0</v>
      </c>
    </row>
    <row r="44" spans="1:69" x14ac:dyDescent="0.25">
      <c r="A44" s="38"/>
      <c r="B44" s="38"/>
      <c r="C44" s="38"/>
      <c r="D44" s="38"/>
      <c r="E44" s="48"/>
      <c r="F44" s="48"/>
      <c r="G44" s="74"/>
      <c r="H44" s="40" t="b">
        <f>IF(H32=TRUE,FALSE,IF(OR(H34=TRUE,H40=TRUE),TRUE,IF(AND(H41=TRUE,H43="ufcaej2"),TRUE,FALSE)))</f>
        <v>1</v>
      </c>
      <c r="I44" s="48"/>
      <c r="J44" s="52" t="s">
        <v>211</v>
      </c>
      <c r="K44" s="48"/>
      <c r="L44" s="48"/>
      <c r="M44" s="48"/>
      <c r="N44" s="48"/>
      <c r="O44" s="38"/>
      <c r="P44" s="52"/>
      <c r="Q44" s="40" t="s">
        <v>1</v>
      </c>
      <c r="R44" s="38"/>
      <c r="S44" s="38"/>
      <c r="T44" s="38"/>
      <c r="U44" s="38"/>
      <c r="V44" s="38"/>
      <c r="W44" s="38"/>
      <c r="X44" s="38"/>
      <c r="Y44" s="38"/>
      <c r="Z44" s="38"/>
      <c r="AA44" s="46"/>
      <c r="AB44" s="40"/>
      <c r="AC44" s="38"/>
      <c r="AD44" s="38"/>
      <c r="AE44" s="38"/>
      <c r="AF44" s="38"/>
      <c r="AG44" s="40"/>
      <c r="AH44" s="40"/>
      <c r="AI44" s="40"/>
      <c r="AJ44" s="40"/>
      <c r="AK44" s="40"/>
      <c r="AL44" s="40"/>
      <c r="AM44" s="40"/>
      <c r="AN44" s="40"/>
      <c r="AO44" s="40"/>
      <c r="AP44" s="40"/>
      <c r="AQ44" s="38"/>
      <c r="AR44" s="52"/>
      <c r="AS44" s="38"/>
      <c r="AT44" s="40"/>
      <c r="AU44" s="40"/>
      <c r="AV44" s="38"/>
      <c r="AW44" s="54" t="str">
        <f ca="1">AG45&amp;AH45&amp;AI45&amp;AJ45&amp;"-"&amp;AK45&amp;AL45&amp;AM45&amp;AN45&amp;"-"&amp;AO45&amp;AP45&amp;AQ45&amp;AR45&amp;"-"&amp;AS45&amp;AT45&amp;AU45&amp;AG30&amp;"-"&amp;AH30&amp;AI30&amp;AK30&amp;AL30</f>
        <v>35J6-8F01-I64W-19R6-4142</v>
      </c>
      <c r="AX44" s="38"/>
      <c r="AY44" s="38"/>
      <c r="AZ44" s="38"/>
      <c r="BA44" s="38"/>
      <c r="BB44" s="38"/>
      <c r="BC44" s="40"/>
      <c r="BD44" s="38"/>
      <c r="BE44" s="38"/>
      <c r="BF44" s="38"/>
      <c r="BG44" s="38" t="s">
        <v>141</v>
      </c>
      <c r="BH44" s="51" t="b">
        <v>0</v>
      </c>
      <c r="BI44" s="38"/>
      <c r="BJ44" s="38" t="s">
        <v>142</v>
      </c>
      <c r="BK44" s="38" t="s">
        <v>143</v>
      </c>
      <c r="BL44" s="38" t="b">
        <v>0</v>
      </c>
      <c r="BM44" s="38" t="b">
        <v>0</v>
      </c>
      <c r="BN44" s="53" t="b">
        <v>0</v>
      </c>
      <c r="BO44" s="53" t="b">
        <v>0</v>
      </c>
      <c r="BP44" s="53" t="b">
        <v>0</v>
      </c>
      <c r="BQ44" s="53" t="b">
        <v>0</v>
      </c>
    </row>
    <row r="45" spans="1:69" x14ac:dyDescent="0.25">
      <c r="A45" s="38"/>
      <c r="B45" s="38"/>
      <c r="C45" s="38"/>
      <c r="D45" s="38"/>
      <c r="E45" s="40"/>
      <c r="F45" s="40"/>
      <c r="G45" s="74"/>
      <c r="H45" s="40" t="s">
        <v>212</v>
      </c>
      <c r="I45" s="48"/>
      <c r="J45" s="52" t="s">
        <v>213</v>
      </c>
      <c r="K45" s="40"/>
      <c r="L45" s="40"/>
      <c r="M45" s="40"/>
      <c r="N45" s="40"/>
      <c r="O45" s="38"/>
      <c r="P45" s="52"/>
      <c r="Q45" s="40" t="s">
        <v>2</v>
      </c>
      <c r="R45" s="38"/>
      <c r="S45" s="38"/>
      <c r="T45" s="38"/>
      <c r="U45" s="38"/>
      <c r="V45" s="38"/>
      <c r="W45" s="38"/>
      <c r="X45" s="38"/>
      <c r="Y45" s="38"/>
      <c r="Z45" s="38"/>
      <c r="AA45" s="46"/>
      <c r="AB45" s="40"/>
      <c r="AC45" s="38"/>
      <c r="AD45" s="38"/>
      <c r="AE45" s="38"/>
      <c r="AF45" s="38"/>
      <c r="AG45" s="49">
        <f ca="1">AG42</f>
        <v>3</v>
      </c>
      <c r="AH45" s="49">
        <f ca="1">AH42</f>
        <v>5</v>
      </c>
      <c r="AI45" s="49" t="str">
        <f ca="1">AG43</f>
        <v>J</v>
      </c>
      <c r="AJ45" s="49">
        <f ca="1">AI42</f>
        <v>6</v>
      </c>
      <c r="AK45" s="49">
        <f ca="1">AJ42</f>
        <v>8</v>
      </c>
      <c r="AL45" s="49" t="str">
        <f ca="1">AH43</f>
        <v>F</v>
      </c>
      <c r="AM45" s="49">
        <f ca="1">AK42</f>
        <v>0</v>
      </c>
      <c r="AN45" s="49">
        <f ca="1">AL42</f>
        <v>1</v>
      </c>
      <c r="AO45" s="49" t="str">
        <f ca="1">AI43</f>
        <v>I</v>
      </c>
      <c r="AP45" s="49">
        <f ca="1">AM42</f>
        <v>6</v>
      </c>
      <c r="AQ45" s="49">
        <f ca="1">AN42</f>
        <v>4</v>
      </c>
      <c r="AR45" s="49" t="str">
        <f ca="1">AJ43</f>
        <v>W</v>
      </c>
      <c r="AS45" s="49">
        <f ca="1">AO42</f>
        <v>1</v>
      </c>
      <c r="AT45" s="49">
        <f ca="1">AP42</f>
        <v>9</v>
      </c>
      <c r="AU45" s="49" t="str">
        <f ca="1">AK43</f>
        <v>R</v>
      </c>
      <c r="AV45" s="38"/>
      <c r="AW45" s="38"/>
      <c r="AX45" s="38"/>
      <c r="AY45" s="38"/>
      <c r="AZ45" s="38"/>
      <c r="BA45" s="38"/>
      <c r="BB45" s="38"/>
      <c r="BC45" s="38"/>
      <c r="BD45" s="38"/>
      <c r="BE45" s="38"/>
      <c r="BF45" s="38"/>
      <c r="BG45" s="38" t="s">
        <v>145</v>
      </c>
      <c r="BH45" s="51" t="b">
        <v>0</v>
      </c>
      <c r="BI45" s="38"/>
      <c r="BJ45" s="38" t="s">
        <v>146</v>
      </c>
      <c r="BK45" s="38" t="s">
        <v>147</v>
      </c>
      <c r="BL45" s="38" t="b">
        <v>0</v>
      </c>
      <c r="BM45" s="38" t="b">
        <v>0</v>
      </c>
      <c r="BN45" s="53" t="b">
        <v>0</v>
      </c>
      <c r="BO45" s="53" t="b">
        <v>0</v>
      </c>
      <c r="BP45" s="53" t="b">
        <v>0</v>
      </c>
      <c r="BQ45" s="53" t="b">
        <v>0</v>
      </c>
    </row>
    <row r="46" spans="1:69" x14ac:dyDescent="0.25">
      <c r="A46" s="38"/>
      <c r="B46" s="38"/>
      <c r="C46" s="38"/>
      <c r="D46" s="38"/>
      <c r="E46" s="40"/>
      <c r="F46" s="40"/>
      <c r="G46" s="73"/>
      <c r="H46" s="77" t="s">
        <v>214</v>
      </c>
      <c r="I46" s="40"/>
      <c r="J46" s="52" t="s">
        <v>215</v>
      </c>
      <c r="K46" s="40"/>
      <c r="L46" s="40"/>
      <c r="M46" s="40"/>
      <c r="N46" s="40"/>
      <c r="O46" s="38"/>
      <c r="P46" s="52"/>
      <c r="Q46" s="40" t="s">
        <v>3</v>
      </c>
      <c r="R46" s="38"/>
      <c r="S46" s="38"/>
      <c r="T46" s="38"/>
      <c r="U46" s="38"/>
      <c r="V46" s="38"/>
      <c r="W46" s="38"/>
      <c r="X46" s="38"/>
      <c r="Y46" s="38"/>
      <c r="Z46" s="38"/>
      <c r="AA46" s="46"/>
      <c r="AB46" s="40"/>
      <c r="AC46" s="38"/>
      <c r="AD46" s="38"/>
      <c r="AE46" s="38"/>
      <c r="AF46" s="38"/>
      <c r="AG46" s="40"/>
      <c r="AH46" s="40"/>
      <c r="AI46" s="40"/>
      <c r="AJ46" s="40"/>
      <c r="AK46" s="40"/>
      <c r="AL46" s="40"/>
      <c r="AM46" s="40"/>
      <c r="AN46" s="40"/>
      <c r="AO46" s="40"/>
      <c r="AP46" s="40"/>
      <c r="AQ46" s="38"/>
      <c r="AR46" s="52"/>
      <c r="AS46" s="38"/>
      <c r="AT46" s="38"/>
      <c r="AU46" s="38"/>
      <c r="AV46" s="38"/>
      <c r="AW46" s="38"/>
      <c r="AX46" s="38"/>
      <c r="AY46" s="38"/>
      <c r="AZ46" s="38"/>
      <c r="BA46" s="38"/>
      <c r="BB46" s="38"/>
      <c r="BC46" s="38"/>
      <c r="BD46" s="38"/>
      <c r="BE46" s="38"/>
      <c r="BF46" s="38"/>
      <c r="BG46" s="38" t="s">
        <v>149</v>
      </c>
      <c r="BH46" s="51" t="b">
        <v>0</v>
      </c>
      <c r="BI46" s="38"/>
      <c r="BJ46" s="38" t="s">
        <v>150</v>
      </c>
      <c r="BK46" s="38" t="s">
        <v>151</v>
      </c>
      <c r="BL46" s="38" t="b">
        <v>0</v>
      </c>
      <c r="BM46" s="38" t="b">
        <v>0</v>
      </c>
      <c r="BN46" s="53" t="b">
        <v>0</v>
      </c>
      <c r="BO46" s="53" t="b">
        <v>0</v>
      </c>
      <c r="BP46" s="53" t="b">
        <v>0</v>
      </c>
      <c r="BQ46" s="53" t="b">
        <v>0</v>
      </c>
    </row>
    <row r="47" spans="1:69" x14ac:dyDescent="0.25">
      <c r="A47" s="38"/>
      <c r="B47" s="38"/>
      <c r="C47" s="38"/>
      <c r="D47" s="40"/>
      <c r="E47" s="40"/>
      <c r="F47" s="40"/>
      <c r="G47" s="40"/>
      <c r="H47" s="40"/>
      <c r="I47" s="40"/>
      <c r="J47" s="40"/>
      <c r="K47" s="40"/>
      <c r="L47" s="40"/>
      <c r="M47" s="40"/>
      <c r="N47" s="40"/>
      <c r="O47" s="38"/>
      <c r="P47" s="52"/>
      <c r="Q47" s="40" t="s">
        <v>4</v>
      </c>
      <c r="R47" s="40"/>
      <c r="S47" s="40"/>
      <c r="T47" s="38"/>
      <c r="U47" s="38"/>
      <c r="V47" s="38"/>
      <c r="W47" s="38"/>
      <c r="X47" s="38"/>
      <c r="Y47" s="38"/>
      <c r="Z47" s="38"/>
      <c r="AA47" s="46"/>
      <c r="AB47" s="40"/>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t="s">
        <v>154</v>
      </c>
      <c r="BH47" s="51" t="b">
        <v>0</v>
      </c>
      <c r="BI47" s="38"/>
      <c r="BJ47" s="38" t="s">
        <v>155</v>
      </c>
      <c r="BK47" s="38" t="s">
        <v>156</v>
      </c>
      <c r="BL47" s="38" t="b">
        <v>0</v>
      </c>
      <c r="BM47" s="38" t="b">
        <v>0</v>
      </c>
      <c r="BN47" s="53" t="b">
        <v>1</v>
      </c>
      <c r="BO47" s="53" t="b">
        <v>1</v>
      </c>
      <c r="BP47" s="53" t="b">
        <v>1</v>
      </c>
      <c r="BQ47" s="53" t="b">
        <v>1</v>
      </c>
    </row>
    <row r="48" spans="1:69" x14ac:dyDescent="0.25">
      <c r="A48" s="38"/>
      <c r="B48" s="38"/>
      <c r="C48" s="38"/>
      <c r="D48" s="40"/>
      <c r="E48" s="40"/>
      <c r="F48" s="40"/>
      <c r="G48" s="40"/>
      <c r="H48" s="40"/>
      <c r="I48" s="40"/>
      <c r="J48" s="40"/>
      <c r="K48" s="40"/>
      <c r="L48" s="40"/>
      <c r="M48" s="40"/>
      <c r="N48" s="40"/>
      <c r="O48" s="40"/>
      <c r="P48" s="40"/>
      <c r="Q48" s="40" t="s">
        <v>5</v>
      </c>
      <c r="R48" s="40"/>
      <c r="S48" s="40"/>
      <c r="T48" s="38"/>
      <c r="U48" s="38"/>
      <c r="V48" s="38"/>
      <c r="W48" s="38"/>
      <c r="X48" s="38"/>
      <c r="Y48" s="38"/>
      <c r="Z48" s="38"/>
      <c r="AA48" s="46"/>
      <c r="AB48" s="40"/>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t="s">
        <v>159</v>
      </c>
      <c r="BH48" s="51" t="b">
        <v>1</v>
      </c>
      <c r="BI48" s="38"/>
      <c r="BJ48" s="38" t="s">
        <v>160</v>
      </c>
      <c r="BK48" s="38" t="s">
        <v>161</v>
      </c>
      <c r="BL48" s="38" t="b">
        <v>0</v>
      </c>
      <c r="BM48" s="38" t="b">
        <v>0</v>
      </c>
      <c r="BN48" s="53" t="b">
        <v>1</v>
      </c>
      <c r="BO48" s="53" t="b">
        <v>1</v>
      </c>
      <c r="BP48" s="53" t="b">
        <v>1</v>
      </c>
      <c r="BQ48" s="53" t="b">
        <v>1</v>
      </c>
    </row>
    <row r="49" spans="1:69" x14ac:dyDescent="0.25">
      <c r="A49" s="38"/>
      <c r="B49" s="38"/>
      <c r="C49" s="38"/>
      <c r="D49" s="40"/>
      <c r="E49" s="40"/>
      <c r="F49" s="40"/>
      <c r="G49" s="40"/>
      <c r="H49" s="40"/>
      <c r="I49" s="40"/>
      <c r="J49" s="40"/>
      <c r="K49" s="40"/>
      <c r="L49" s="40"/>
      <c r="M49" s="40"/>
      <c r="N49" s="40"/>
      <c r="O49" s="38"/>
      <c r="P49" s="52"/>
      <c r="Q49" s="40" t="s">
        <v>6</v>
      </c>
      <c r="R49" s="38"/>
      <c r="S49" s="38"/>
      <c r="T49" s="38"/>
      <c r="U49" s="38"/>
      <c r="V49" s="38"/>
      <c r="W49" s="38"/>
      <c r="X49" s="38"/>
      <c r="Y49" s="38"/>
      <c r="Z49" s="38"/>
      <c r="AA49" s="46"/>
      <c r="AB49" s="40"/>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73"/>
      <c r="BC49" s="73"/>
      <c r="BD49" s="38"/>
      <c r="BE49" s="38"/>
      <c r="BF49" s="38"/>
      <c r="BG49" s="38" t="s">
        <v>163</v>
      </c>
      <c r="BH49" s="51" t="b">
        <v>0</v>
      </c>
      <c r="BI49" s="38"/>
      <c r="BJ49" s="38" t="s">
        <v>164</v>
      </c>
      <c r="BK49" s="38" t="s">
        <v>165</v>
      </c>
      <c r="BL49" s="38" t="b">
        <v>0</v>
      </c>
      <c r="BM49" s="38" t="b">
        <v>0</v>
      </c>
      <c r="BN49" s="53" t="b">
        <v>1</v>
      </c>
      <c r="BO49" s="53" t="b">
        <v>1</v>
      </c>
      <c r="BP49" s="53" t="b">
        <v>1</v>
      </c>
      <c r="BQ49" s="53" t="b">
        <v>1</v>
      </c>
    </row>
    <row r="50" spans="1:69" x14ac:dyDescent="0.25">
      <c r="A50" s="38"/>
      <c r="B50" s="38"/>
      <c r="C50" s="38"/>
      <c r="D50" s="40"/>
      <c r="E50" s="40"/>
      <c r="F50" s="40"/>
      <c r="G50" s="40"/>
      <c r="H50" s="40"/>
      <c r="I50" s="40"/>
      <c r="J50" s="40"/>
      <c r="K50" s="40"/>
      <c r="L50" s="40"/>
      <c r="M50" s="40"/>
      <c r="N50" s="40"/>
      <c r="O50" s="38"/>
      <c r="P50" s="38"/>
      <c r="Q50" s="40" t="s">
        <v>7</v>
      </c>
      <c r="R50" s="38"/>
      <c r="S50" s="38"/>
      <c r="T50" s="38"/>
      <c r="U50" s="38"/>
      <c r="V50" s="38"/>
      <c r="W50" s="38"/>
      <c r="X50" s="38"/>
      <c r="Y50" s="38"/>
      <c r="Z50" s="38"/>
      <c r="AA50" s="46"/>
      <c r="AB50" s="40"/>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73"/>
      <c r="BC50" s="73"/>
      <c r="BD50" s="38"/>
      <c r="BE50" s="38"/>
      <c r="BF50" s="38"/>
      <c r="BG50" s="38" t="s">
        <v>167</v>
      </c>
      <c r="BH50" s="51"/>
      <c r="BI50" s="38"/>
      <c r="BJ50" s="38" t="s">
        <v>168</v>
      </c>
      <c r="BK50" s="38" t="s">
        <v>169</v>
      </c>
      <c r="BL50" s="38" t="b">
        <v>1</v>
      </c>
      <c r="BM50" s="38" t="b">
        <v>1</v>
      </c>
      <c r="BN50" s="53" t="b">
        <v>1</v>
      </c>
      <c r="BO50" s="53" t="b">
        <v>1</v>
      </c>
      <c r="BP50" s="53" t="b">
        <v>1</v>
      </c>
      <c r="BQ50" s="53" t="b">
        <v>1</v>
      </c>
    </row>
    <row r="51" spans="1:69" x14ac:dyDescent="0.25">
      <c r="A51" s="38"/>
      <c r="B51" s="38"/>
      <c r="C51" s="38"/>
      <c r="D51" s="40"/>
      <c r="E51" s="40"/>
      <c r="F51" s="40"/>
      <c r="G51" s="40"/>
      <c r="H51" s="40"/>
      <c r="I51" s="40"/>
      <c r="J51" s="40"/>
      <c r="K51" s="40"/>
      <c r="L51" s="40"/>
      <c r="M51" s="40"/>
      <c r="N51" s="40"/>
      <c r="O51" s="38"/>
      <c r="P51" s="38"/>
      <c r="Q51" s="40" t="s">
        <v>8</v>
      </c>
      <c r="R51" s="38"/>
      <c r="S51" s="38"/>
      <c r="T51" s="38"/>
      <c r="U51" s="38"/>
      <c r="V51" s="38"/>
      <c r="W51" s="38"/>
      <c r="X51" s="38"/>
      <c r="Y51" s="38"/>
      <c r="Z51" s="38"/>
      <c r="AA51" s="46"/>
      <c r="AB51" s="40"/>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73"/>
      <c r="BC51" s="73"/>
      <c r="BD51" s="38"/>
      <c r="BE51" s="38"/>
      <c r="BF51" s="38"/>
      <c r="BG51" s="52" t="s">
        <v>171</v>
      </c>
      <c r="BH51" s="71" t="s">
        <v>172</v>
      </c>
      <c r="BI51" s="38"/>
      <c r="BJ51" s="38" t="s">
        <v>173</v>
      </c>
      <c r="BK51" s="38" t="s">
        <v>174</v>
      </c>
      <c r="BL51" s="38" t="b">
        <v>1</v>
      </c>
      <c r="BM51" s="38" t="b">
        <v>1</v>
      </c>
      <c r="BN51" s="53" t="b">
        <v>1</v>
      </c>
      <c r="BO51" s="53" t="b">
        <v>1</v>
      </c>
      <c r="BP51" s="53" t="b">
        <v>1</v>
      </c>
      <c r="BQ51" s="53" t="b">
        <v>1</v>
      </c>
    </row>
    <row r="52" spans="1:69" x14ac:dyDescent="0.25">
      <c r="A52" s="38"/>
      <c r="B52" s="38"/>
      <c r="C52" s="38"/>
      <c r="D52" s="38"/>
      <c r="E52" s="40"/>
      <c r="F52" s="40"/>
      <c r="G52" s="40"/>
      <c r="H52" s="40"/>
      <c r="I52" s="40"/>
      <c r="J52" s="40"/>
      <c r="K52" s="40"/>
      <c r="L52" s="40"/>
      <c r="M52" s="40"/>
      <c r="N52" s="40"/>
      <c r="O52" s="38"/>
      <c r="P52" s="38"/>
      <c r="Q52" s="40" t="s">
        <v>9</v>
      </c>
      <c r="R52" s="38"/>
      <c r="S52" s="38"/>
      <c r="T52" s="38"/>
      <c r="U52" s="38"/>
      <c r="V52" s="38"/>
      <c r="W52" s="38"/>
      <c r="X52" s="38"/>
      <c r="Y52" s="38"/>
      <c r="Z52" s="38"/>
      <c r="AA52" s="46"/>
      <c r="AB52" s="40"/>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73"/>
      <c r="BC52" s="73"/>
      <c r="BD52" s="38"/>
      <c r="BE52" s="38"/>
      <c r="BF52" s="38"/>
      <c r="BG52" s="38" t="s">
        <v>176</v>
      </c>
      <c r="BH52" s="51"/>
      <c r="BI52" s="38"/>
      <c r="BJ52" s="38"/>
      <c r="BK52" s="38"/>
      <c r="BL52" s="38"/>
      <c r="BM52" s="38"/>
    </row>
    <row r="53" spans="1:69" x14ac:dyDescent="0.25">
      <c r="A53" s="38"/>
      <c r="B53" s="38"/>
      <c r="C53" s="38"/>
      <c r="D53" s="38"/>
      <c r="E53" s="40"/>
      <c r="F53" s="40"/>
      <c r="G53" s="40"/>
      <c r="H53" s="40"/>
      <c r="I53" s="40"/>
      <c r="J53" s="40"/>
      <c r="K53" s="40"/>
      <c r="L53" s="40"/>
      <c r="M53" s="40"/>
      <c r="N53" s="40"/>
      <c r="O53" s="38"/>
      <c r="P53" s="38"/>
      <c r="Q53" s="40" t="s">
        <v>10</v>
      </c>
      <c r="R53" s="38"/>
      <c r="S53" s="38"/>
      <c r="T53" s="38"/>
      <c r="U53" s="38"/>
      <c r="V53" s="38"/>
      <c r="W53" s="38"/>
      <c r="X53" s="38"/>
      <c r="Y53" s="38"/>
      <c r="Z53" s="38"/>
      <c r="AA53" s="46"/>
      <c r="AB53" s="40"/>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73"/>
      <c r="BC53" s="73"/>
      <c r="BD53" s="38"/>
      <c r="BE53" s="38"/>
      <c r="BF53" s="38"/>
      <c r="BG53" s="38" t="s">
        <v>178</v>
      </c>
      <c r="BH53" s="51"/>
      <c r="BI53" s="38"/>
      <c r="BJ53" s="38"/>
      <c r="BK53" s="38"/>
      <c r="BL53" s="38"/>
      <c r="BM53" s="38"/>
    </row>
    <row r="54" spans="1:69" x14ac:dyDescent="0.25">
      <c r="A54" s="38"/>
      <c r="B54" s="38"/>
      <c r="C54" s="38"/>
      <c r="D54" s="38"/>
      <c r="E54" s="40"/>
      <c r="F54" s="40"/>
      <c r="G54" s="40"/>
      <c r="H54" s="40"/>
      <c r="I54" s="40"/>
      <c r="J54" s="40"/>
      <c r="K54" s="40"/>
      <c r="L54" s="40"/>
      <c r="M54" s="40"/>
      <c r="N54" s="40"/>
      <c r="O54" s="38"/>
      <c r="P54" s="38"/>
      <c r="Q54" s="40" t="s">
        <v>11</v>
      </c>
      <c r="R54" s="38"/>
      <c r="S54" s="38"/>
      <c r="T54" s="38"/>
      <c r="U54" s="38"/>
      <c r="V54" s="38"/>
      <c r="W54" s="38"/>
      <c r="X54" s="38"/>
      <c r="Y54" s="38"/>
      <c r="Z54" s="38"/>
      <c r="AA54" s="46"/>
      <c r="AB54" s="40"/>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73"/>
      <c r="BC54" s="73"/>
      <c r="BD54" s="38"/>
      <c r="BE54" s="38"/>
      <c r="BF54" s="38"/>
      <c r="BG54" s="38" t="s">
        <v>180</v>
      </c>
      <c r="BH54" s="38" t="b">
        <v>0</v>
      </c>
      <c r="BI54" s="38"/>
      <c r="BJ54" s="38"/>
      <c r="BK54" s="38"/>
      <c r="BL54" s="38"/>
      <c r="BM54" s="38"/>
    </row>
    <row r="55" spans="1:69" x14ac:dyDescent="0.25">
      <c r="A55" s="38"/>
      <c r="B55" s="38"/>
      <c r="C55" s="38"/>
      <c r="D55" s="38"/>
      <c r="E55" s="40"/>
      <c r="F55" s="40"/>
      <c r="G55" s="40"/>
      <c r="H55" s="40"/>
      <c r="I55" s="40"/>
      <c r="J55" s="40"/>
      <c r="K55" s="40"/>
      <c r="L55" s="40"/>
      <c r="M55" s="40"/>
      <c r="N55" s="40"/>
      <c r="O55" s="38"/>
      <c r="P55" s="38"/>
      <c r="Q55" s="40" t="s">
        <v>12</v>
      </c>
      <c r="R55" s="38"/>
      <c r="S55" s="38"/>
      <c r="T55" s="38"/>
      <c r="U55" s="38"/>
      <c r="V55" s="38"/>
      <c r="W55" s="38"/>
      <c r="X55" s="38"/>
      <c r="Y55" s="38"/>
      <c r="Z55" s="38"/>
      <c r="AA55" s="46"/>
      <c r="AB55" s="40"/>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73"/>
      <c r="BC55" s="73"/>
      <c r="BD55" s="38"/>
      <c r="BE55" s="38"/>
      <c r="BF55" s="38"/>
      <c r="BG55" s="52" t="s">
        <v>182</v>
      </c>
      <c r="BH55" s="38" t="b">
        <v>0</v>
      </c>
      <c r="BI55" s="38"/>
      <c r="BJ55" s="38"/>
      <c r="BK55" s="38"/>
      <c r="BL55" s="38"/>
      <c r="BM55" s="38"/>
    </row>
    <row r="56" spans="1:69" x14ac:dyDescent="0.25">
      <c r="A56" s="38"/>
      <c r="B56" s="38"/>
      <c r="C56" s="38"/>
      <c r="D56" s="38"/>
      <c r="E56" s="40"/>
      <c r="F56" s="40"/>
      <c r="G56" s="40"/>
      <c r="H56" s="40"/>
      <c r="I56" s="40"/>
      <c r="J56" s="40"/>
      <c r="K56" s="40"/>
      <c r="L56" s="40"/>
      <c r="M56" s="40"/>
      <c r="N56" s="40"/>
      <c r="O56" s="38"/>
      <c r="P56" s="38"/>
      <c r="Q56" s="40" t="s">
        <v>13</v>
      </c>
      <c r="R56" s="38"/>
      <c r="S56" s="38"/>
      <c r="T56" s="38"/>
      <c r="U56" s="38"/>
      <c r="V56" s="38"/>
      <c r="W56" s="38"/>
      <c r="X56" s="38"/>
      <c r="Y56" s="38"/>
      <c r="Z56" s="38"/>
      <c r="AA56" s="46"/>
      <c r="AB56" s="40"/>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73"/>
      <c r="BC56" s="73"/>
      <c r="BD56" s="38"/>
      <c r="BE56" s="38"/>
      <c r="BF56" s="38"/>
      <c r="BG56" s="38" t="s">
        <v>184</v>
      </c>
      <c r="BH56" s="38" t="b">
        <v>0</v>
      </c>
      <c r="BI56" s="38"/>
      <c r="BJ56" s="38"/>
      <c r="BK56" s="38"/>
      <c r="BL56" s="38"/>
      <c r="BM56" s="38"/>
    </row>
    <row r="57" spans="1:69" x14ac:dyDescent="0.25">
      <c r="A57" s="38"/>
      <c r="B57" s="38"/>
      <c r="C57" s="38"/>
      <c r="D57" s="38"/>
      <c r="E57" s="40"/>
      <c r="F57" s="40"/>
      <c r="G57" s="40"/>
      <c r="H57" s="40"/>
      <c r="I57" s="40"/>
      <c r="J57" s="40"/>
      <c r="K57" s="40"/>
      <c r="L57" s="40"/>
      <c r="M57" s="40"/>
      <c r="N57" s="40"/>
      <c r="O57" s="38"/>
      <c r="P57" s="38"/>
      <c r="Q57" s="40" t="s">
        <v>14</v>
      </c>
      <c r="R57" s="38"/>
      <c r="S57" s="38"/>
      <c r="T57" s="38"/>
      <c r="U57" s="38"/>
      <c r="V57" s="38"/>
      <c r="W57" s="38"/>
      <c r="X57" s="38"/>
      <c r="Y57" s="38"/>
      <c r="Z57" s="38"/>
      <c r="AA57" s="46"/>
      <c r="AB57" s="40"/>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73"/>
      <c r="BC57" s="73"/>
      <c r="BD57" s="38"/>
      <c r="BE57" s="38"/>
      <c r="BF57" s="38"/>
      <c r="BG57" s="38" t="s">
        <v>186</v>
      </c>
      <c r="BH57" s="38" t="b">
        <v>1</v>
      </c>
      <c r="BI57" s="38"/>
      <c r="BJ57" s="38"/>
      <c r="BK57" s="38"/>
      <c r="BL57" s="38"/>
      <c r="BM57" s="38"/>
    </row>
    <row r="58" spans="1:69" x14ac:dyDescent="0.25">
      <c r="A58" s="38"/>
      <c r="B58" s="38"/>
      <c r="C58" s="38"/>
      <c r="D58" s="38"/>
      <c r="E58" s="40"/>
      <c r="F58" s="40"/>
      <c r="G58" s="40"/>
      <c r="H58" s="40"/>
      <c r="I58" s="40"/>
      <c r="J58" s="40"/>
      <c r="K58" s="40"/>
      <c r="L58" s="40"/>
      <c r="M58" s="40"/>
      <c r="N58" s="40"/>
      <c r="O58" s="38"/>
      <c r="P58" s="38"/>
      <c r="Q58" s="40" t="s">
        <v>15</v>
      </c>
      <c r="R58" s="38"/>
      <c r="S58" s="38"/>
      <c r="T58" s="38"/>
      <c r="U58" s="38"/>
      <c r="V58" s="38"/>
      <c r="W58" s="38"/>
      <c r="X58" s="38"/>
      <c r="Y58" s="38"/>
      <c r="Z58" s="38"/>
      <c r="AA58" s="46"/>
      <c r="AB58" s="40"/>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73"/>
      <c r="BC58" s="73"/>
      <c r="BD58" s="38"/>
      <c r="BE58" s="38"/>
      <c r="BF58" s="38"/>
      <c r="BG58" s="38" t="s">
        <v>189</v>
      </c>
      <c r="BH58" s="38" t="b">
        <v>0</v>
      </c>
      <c r="BI58" s="38"/>
      <c r="BJ58" s="38"/>
      <c r="BK58" s="38"/>
      <c r="BL58" s="38"/>
      <c r="BM58" s="38"/>
    </row>
    <row r="59" spans="1:69" x14ac:dyDescent="0.25">
      <c r="A59" s="38"/>
      <c r="B59" s="38"/>
      <c r="C59" s="38"/>
      <c r="D59" s="38"/>
      <c r="E59" s="40"/>
      <c r="F59" s="40"/>
      <c r="G59" s="40"/>
      <c r="H59" s="40"/>
      <c r="I59" s="40"/>
      <c r="J59" s="40"/>
      <c r="K59" s="40"/>
      <c r="L59" s="40"/>
      <c r="M59" s="40"/>
      <c r="N59" s="40"/>
      <c r="O59" s="38"/>
      <c r="P59" s="38"/>
      <c r="Q59" s="40" t="s">
        <v>16</v>
      </c>
      <c r="R59" s="38"/>
      <c r="S59" s="38"/>
      <c r="T59" s="38"/>
      <c r="U59" s="38"/>
      <c r="V59" s="38"/>
      <c r="W59" s="38"/>
      <c r="X59" s="38"/>
      <c r="Y59" s="38"/>
      <c r="Z59" s="38"/>
      <c r="AA59" s="46"/>
      <c r="AB59" s="40"/>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73"/>
      <c r="BC59" s="73"/>
      <c r="BD59" s="38"/>
      <c r="BE59" s="38"/>
      <c r="BF59" s="38"/>
      <c r="BG59" s="38" t="s">
        <v>192</v>
      </c>
      <c r="BH59" s="38"/>
      <c r="BI59" s="38"/>
      <c r="BJ59" s="38"/>
      <c r="BK59" s="38"/>
      <c r="BL59" s="38"/>
      <c r="BM59" s="38"/>
    </row>
    <row r="60" spans="1:69" x14ac:dyDescent="0.25">
      <c r="A60" s="38"/>
      <c r="B60" s="38"/>
      <c r="C60" s="38"/>
      <c r="D60" s="38"/>
      <c r="E60" s="40"/>
      <c r="F60" s="40"/>
      <c r="G60" s="40"/>
      <c r="H60" s="40"/>
      <c r="I60" s="40"/>
      <c r="J60" s="40"/>
      <c r="K60" s="40"/>
      <c r="L60" s="40"/>
      <c r="M60" s="40"/>
      <c r="N60" s="40"/>
      <c r="O60" s="38"/>
      <c r="P60" s="38"/>
      <c r="Q60" s="40" t="s">
        <v>17</v>
      </c>
      <c r="R60" s="38"/>
      <c r="S60" s="38"/>
      <c r="T60" s="38"/>
      <c r="U60" s="38"/>
      <c r="V60" s="38"/>
      <c r="W60" s="38"/>
      <c r="X60" s="38"/>
      <c r="Y60" s="38"/>
      <c r="Z60" s="38"/>
      <c r="AA60" s="46"/>
      <c r="AB60" s="40"/>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73"/>
      <c r="BC60" s="73"/>
      <c r="BD60" s="38"/>
      <c r="BE60" s="38"/>
      <c r="BF60" s="38"/>
      <c r="BG60" s="38" t="s">
        <v>195</v>
      </c>
      <c r="BH60" s="38"/>
      <c r="BI60" s="73"/>
      <c r="BJ60" s="73"/>
      <c r="BK60" s="73"/>
      <c r="BL60" s="73"/>
      <c r="BM60" s="73"/>
    </row>
    <row r="61" spans="1:69" x14ac:dyDescent="0.25">
      <c r="A61" s="38"/>
      <c r="B61" s="38"/>
      <c r="C61" s="38"/>
      <c r="D61" s="38"/>
      <c r="E61" s="40"/>
      <c r="F61" s="40"/>
      <c r="G61" s="40"/>
      <c r="H61" s="40"/>
      <c r="I61" s="40"/>
      <c r="J61" s="40"/>
      <c r="K61" s="40"/>
      <c r="L61" s="40"/>
      <c r="M61" s="40"/>
      <c r="N61" s="40"/>
      <c r="O61" s="38"/>
      <c r="P61" s="38"/>
      <c r="Q61" s="40" t="s">
        <v>18</v>
      </c>
      <c r="R61" s="38"/>
      <c r="S61" s="38"/>
      <c r="T61" s="38"/>
      <c r="U61" s="38"/>
      <c r="V61" s="38"/>
      <c r="W61" s="38"/>
      <c r="X61" s="38"/>
      <c r="Y61" s="38"/>
      <c r="Z61" s="38"/>
      <c r="AA61" s="46"/>
      <c r="AB61" s="40"/>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73"/>
      <c r="BC61" s="73"/>
      <c r="BD61" s="38"/>
      <c r="BE61" s="38"/>
      <c r="BF61" s="38"/>
      <c r="BG61" s="38" t="s">
        <v>198</v>
      </c>
      <c r="BH61" s="38" t="b">
        <v>1</v>
      </c>
      <c r="BI61" s="73"/>
      <c r="BJ61" s="73"/>
      <c r="BK61" s="73"/>
      <c r="BL61" s="73"/>
      <c r="BM61" s="73"/>
    </row>
    <row r="62" spans="1:69" x14ac:dyDescent="0.25">
      <c r="A62" s="38"/>
      <c r="B62" s="38"/>
      <c r="C62" s="38"/>
      <c r="D62" s="38"/>
      <c r="E62" s="40"/>
      <c r="F62" s="40"/>
      <c r="G62" s="40"/>
      <c r="H62" s="40"/>
      <c r="I62" s="40"/>
      <c r="J62" s="40"/>
      <c r="K62" s="40"/>
      <c r="L62" s="40"/>
      <c r="M62" s="40"/>
      <c r="N62" s="40"/>
      <c r="O62" s="38"/>
      <c r="P62" s="38"/>
      <c r="Q62" s="40" t="s">
        <v>19</v>
      </c>
      <c r="R62" s="38"/>
      <c r="S62" s="38"/>
      <c r="T62" s="38"/>
      <c r="U62" s="38"/>
      <c r="V62" s="38"/>
      <c r="W62" s="38"/>
      <c r="X62" s="38"/>
      <c r="Y62" s="38"/>
      <c r="Z62" s="38"/>
      <c r="AA62" s="46"/>
      <c r="AB62" s="40"/>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73"/>
      <c r="BC62" s="73"/>
      <c r="BD62" s="38"/>
      <c r="BE62" s="38"/>
      <c r="BF62" s="38"/>
      <c r="BG62" s="38" t="s">
        <v>200</v>
      </c>
      <c r="BH62" s="38" t="b">
        <v>1</v>
      </c>
      <c r="BI62" s="73"/>
      <c r="BJ62" s="73"/>
      <c r="BK62" s="73"/>
      <c r="BL62" s="73"/>
      <c r="BM62" s="73"/>
    </row>
    <row r="63" spans="1:69" x14ac:dyDescent="0.25">
      <c r="A63" s="38"/>
      <c r="B63" s="38"/>
      <c r="C63" s="38"/>
      <c r="D63" s="38"/>
      <c r="E63" s="40"/>
      <c r="F63" s="40"/>
      <c r="G63" s="40"/>
      <c r="H63" s="40"/>
      <c r="I63" s="40"/>
      <c r="J63" s="40"/>
      <c r="K63" s="40"/>
      <c r="L63" s="40"/>
      <c r="M63" s="40"/>
      <c r="N63" s="40"/>
      <c r="O63" s="38"/>
      <c r="P63" s="38"/>
      <c r="Q63" s="40" t="s">
        <v>20</v>
      </c>
      <c r="R63" s="38"/>
      <c r="S63" s="38"/>
      <c r="T63" s="38"/>
      <c r="U63" s="38"/>
      <c r="V63" s="38"/>
      <c r="W63" s="38"/>
      <c r="X63" s="38"/>
      <c r="Y63" s="38"/>
      <c r="Z63" s="38"/>
      <c r="AA63" s="46"/>
      <c r="AB63" s="40"/>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73"/>
      <c r="BC63" s="73"/>
      <c r="BD63" s="38"/>
      <c r="BE63" s="38"/>
      <c r="BF63" s="38"/>
      <c r="BG63" s="38" t="s">
        <v>202</v>
      </c>
      <c r="BH63" s="38" t="b">
        <v>0</v>
      </c>
      <c r="BI63" s="73"/>
      <c r="BJ63" s="73"/>
      <c r="BK63" s="73"/>
      <c r="BL63" s="73"/>
      <c r="BM63" s="73"/>
    </row>
    <row r="64" spans="1:69" x14ac:dyDescent="0.25">
      <c r="A64" s="38"/>
      <c r="B64" s="38"/>
      <c r="C64" s="38"/>
      <c r="D64" s="38"/>
      <c r="E64" s="40"/>
      <c r="F64" s="40"/>
      <c r="G64" s="40"/>
      <c r="H64" s="40"/>
      <c r="I64" s="40"/>
      <c r="J64" s="40"/>
      <c r="K64" s="40"/>
      <c r="L64" s="40"/>
      <c r="M64" s="40"/>
      <c r="N64" s="40"/>
      <c r="O64" s="38"/>
      <c r="P64" s="38"/>
      <c r="Q64" s="40" t="s">
        <v>21</v>
      </c>
      <c r="R64" s="38"/>
      <c r="S64" s="38"/>
      <c r="T64" s="38"/>
      <c r="U64" s="38"/>
      <c r="V64" s="38"/>
      <c r="W64" s="38"/>
      <c r="X64" s="38"/>
      <c r="Y64" s="38"/>
      <c r="Z64" s="38"/>
      <c r="AA64" s="46"/>
      <c r="AB64" s="40"/>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73"/>
      <c r="BC64" s="73"/>
      <c r="BD64" s="38"/>
      <c r="BE64" s="38"/>
      <c r="BF64" s="38"/>
      <c r="BG64" s="38" t="s">
        <v>204</v>
      </c>
      <c r="BH64" s="40" t="s">
        <v>205</v>
      </c>
      <c r="BI64" s="38"/>
      <c r="BJ64" s="38"/>
      <c r="BK64" s="38"/>
      <c r="BL64" s="38"/>
      <c r="BM64" s="38"/>
    </row>
    <row r="65" spans="1:65" x14ac:dyDescent="0.25">
      <c r="A65" s="38"/>
      <c r="B65" s="38"/>
      <c r="C65" s="38"/>
      <c r="D65" s="38"/>
      <c r="E65" s="40"/>
      <c r="F65" s="40"/>
      <c r="G65" s="40"/>
      <c r="H65" s="40"/>
      <c r="I65" s="40"/>
      <c r="J65" s="40"/>
      <c r="K65" s="40"/>
      <c r="L65" s="40"/>
      <c r="M65" s="40"/>
      <c r="N65" s="40"/>
      <c r="O65" s="38"/>
      <c r="P65" s="38"/>
      <c r="Q65" s="40" t="s">
        <v>22</v>
      </c>
      <c r="R65" s="38"/>
      <c r="S65" s="38"/>
      <c r="T65" s="38"/>
      <c r="U65" s="38"/>
      <c r="V65" s="38"/>
      <c r="W65" s="38"/>
      <c r="X65" s="38"/>
      <c r="Y65" s="38"/>
      <c r="Z65" s="38"/>
      <c r="AA65" s="46"/>
      <c r="AB65" s="40"/>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73"/>
      <c r="BC65" s="73"/>
      <c r="BD65" s="38"/>
      <c r="BE65" s="38"/>
      <c r="BF65" s="38"/>
      <c r="BG65" s="38"/>
      <c r="BH65" s="38"/>
      <c r="BI65" s="38"/>
      <c r="BJ65" s="38"/>
      <c r="BK65" s="38"/>
      <c r="BL65" s="38"/>
      <c r="BM65" s="38"/>
    </row>
    <row r="66" spans="1:65" x14ac:dyDescent="0.25">
      <c r="A66" s="38"/>
      <c r="B66" s="38"/>
      <c r="C66" s="38"/>
      <c r="D66" s="38"/>
      <c r="E66" s="40"/>
      <c r="F66" s="40"/>
      <c r="G66" s="40"/>
      <c r="H66" s="40"/>
      <c r="I66" s="40"/>
      <c r="J66" s="40"/>
      <c r="K66" s="40"/>
      <c r="L66" s="40"/>
      <c r="M66" s="40"/>
      <c r="N66" s="40"/>
      <c r="O66" s="38"/>
      <c r="P66" s="38"/>
      <c r="Q66" s="40" t="s">
        <v>23</v>
      </c>
      <c r="R66" s="38"/>
      <c r="S66" s="38"/>
      <c r="T66" s="38"/>
      <c r="U66" s="38"/>
      <c r="V66" s="38"/>
      <c r="W66" s="38"/>
      <c r="X66" s="38"/>
      <c r="Y66" s="38"/>
      <c r="Z66" s="38"/>
      <c r="AA66" s="46"/>
      <c r="AB66" s="40"/>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73"/>
      <c r="BC66" s="73"/>
      <c r="BD66" s="38"/>
      <c r="BE66" s="38"/>
      <c r="BF66" s="38"/>
      <c r="BG66" s="38"/>
      <c r="BH66" s="38"/>
      <c r="BI66" s="38"/>
      <c r="BJ66" s="38"/>
      <c r="BK66" s="38"/>
      <c r="BL66" s="38"/>
      <c r="BM66" s="38"/>
    </row>
    <row r="67" spans="1:65" x14ac:dyDescent="0.25">
      <c r="A67" s="38"/>
      <c r="B67" s="38"/>
      <c r="C67" s="38"/>
      <c r="D67" s="38"/>
      <c r="E67" s="40"/>
      <c r="F67" s="40"/>
      <c r="G67" s="40"/>
      <c r="H67" s="40"/>
      <c r="I67" s="40"/>
      <c r="J67" s="40"/>
      <c r="K67" s="40"/>
      <c r="L67" s="40"/>
      <c r="M67" s="40"/>
      <c r="N67" s="40"/>
      <c r="O67" s="38"/>
      <c r="P67" s="38"/>
      <c r="Q67" s="40" t="s">
        <v>24</v>
      </c>
      <c r="R67" s="38"/>
      <c r="S67" s="38"/>
      <c r="T67" s="38"/>
      <c r="U67" s="38"/>
      <c r="V67" s="38"/>
      <c r="W67" s="38"/>
      <c r="X67" s="38"/>
      <c r="Y67" s="38"/>
      <c r="Z67" s="38"/>
      <c r="AA67" s="46"/>
      <c r="AB67" s="40"/>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73"/>
      <c r="BC67" s="73"/>
      <c r="BD67" s="38"/>
      <c r="BE67" s="38"/>
      <c r="BF67" s="38"/>
      <c r="BG67" s="38"/>
      <c r="BH67" s="38"/>
      <c r="BI67" s="38"/>
      <c r="BJ67" s="38"/>
      <c r="BK67" s="38"/>
      <c r="BL67" s="38"/>
      <c r="BM67" s="38"/>
    </row>
    <row r="68" spans="1:65" x14ac:dyDescent="0.25">
      <c r="A68" s="38"/>
      <c r="B68" s="38"/>
      <c r="C68" s="38"/>
      <c r="D68" s="38"/>
      <c r="E68" s="78"/>
      <c r="F68" s="40"/>
      <c r="G68" s="40"/>
      <c r="H68" s="40"/>
      <c r="I68" s="40"/>
      <c r="J68" s="40"/>
      <c r="K68" s="40"/>
      <c r="L68" s="40"/>
      <c r="M68" s="40"/>
      <c r="N68" s="40"/>
      <c r="O68" s="38"/>
      <c r="P68" s="38"/>
      <c r="Q68" s="40" t="s">
        <v>25</v>
      </c>
      <c r="R68" s="38"/>
      <c r="S68" s="38"/>
      <c r="T68" s="38"/>
      <c r="U68" s="38"/>
      <c r="V68" s="38"/>
      <c r="W68" s="38"/>
      <c r="X68" s="38"/>
      <c r="Y68" s="38"/>
      <c r="Z68" s="38"/>
      <c r="AA68" s="46"/>
      <c r="AB68" s="40"/>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73"/>
      <c r="BC68" s="73"/>
      <c r="BD68" s="38"/>
      <c r="BE68" s="38"/>
      <c r="BF68" s="38"/>
      <c r="BG68" s="67" t="s">
        <v>216</v>
      </c>
      <c r="BH68" s="38"/>
      <c r="BI68" s="38"/>
      <c r="BJ68" s="38"/>
      <c r="BK68" s="38"/>
      <c r="BL68" s="38"/>
      <c r="BM68" s="38"/>
    </row>
    <row r="69" spans="1:65" x14ac:dyDescent="0.25">
      <c r="A69" s="38"/>
      <c r="B69" s="38"/>
      <c r="C69" s="38"/>
      <c r="D69" s="38"/>
      <c r="E69" s="40"/>
      <c r="F69" s="40"/>
      <c r="G69" s="40"/>
      <c r="H69" s="40"/>
      <c r="I69" s="40"/>
      <c r="J69" s="40"/>
      <c r="K69" s="40"/>
      <c r="L69" s="40"/>
      <c r="M69" s="40"/>
      <c r="N69" s="40"/>
      <c r="O69" s="38"/>
      <c r="P69" s="38"/>
      <c r="Q69" s="40" t="s">
        <v>26</v>
      </c>
      <c r="R69" s="38"/>
      <c r="S69" s="38"/>
      <c r="T69" s="38"/>
      <c r="U69" s="38"/>
      <c r="V69" s="38"/>
      <c r="W69" s="38"/>
      <c r="X69" s="38"/>
      <c r="Y69" s="38"/>
      <c r="Z69" s="38"/>
      <c r="AA69" s="46"/>
      <c r="AB69" s="40"/>
      <c r="AC69" s="38"/>
      <c r="AD69" s="38"/>
      <c r="AE69" s="38"/>
      <c r="AF69" s="38"/>
      <c r="AG69" s="38"/>
      <c r="AH69" s="38"/>
      <c r="AI69" s="38"/>
      <c r="AJ69" s="38"/>
      <c r="AK69" s="38"/>
      <c r="AL69" s="38"/>
      <c r="AM69" s="38"/>
      <c r="AN69" s="38"/>
      <c r="AO69" s="38"/>
      <c r="AP69" s="38"/>
      <c r="AQ69" s="38"/>
      <c r="AR69" s="38"/>
      <c r="AS69" s="38"/>
      <c r="AT69" s="38"/>
      <c r="AU69" s="38"/>
      <c r="AV69" s="38"/>
      <c r="AW69" s="38"/>
      <c r="AY69" s="38"/>
      <c r="AZ69" s="38"/>
      <c r="BA69" s="38"/>
      <c r="BB69" s="73"/>
      <c r="BC69" s="73"/>
      <c r="BD69" s="38"/>
      <c r="BE69" s="38"/>
      <c r="BF69" s="38"/>
      <c r="BG69" s="67" t="b">
        <v>0</v>
      </c>
      <c r="BH69" s="38"/>
      <c r="BI69" s="38"/>
      <c r="BJ69" s="38"/>
      <c r="BK69" s="38"/>
      <c r="BL69" s="38"/>
      <c r="BM69" s="38"/>
    </row>
    <row r="70" spans="1:65" x14ac:dyDescent="0.25">
      <c r="A70" s="38"/>
      <c r="B70" s="38"/>
      <c r="C70" s="38"/>
      <c r="D70" s="38"/>
      <c r="E70" s="40"/>
      <c r="F70" s="40"/>
      <c r="G70" s="40"/>
      <c r="H70" s="40"/>
      <c r="I70" s="40"/>
      <c r="J70" s="40"/>
      <c r="K70" s="40"/>
      <c r="L70" s="40"/>
      <c r="M70" s="40"/>
      <c r="N70" s="40"/>
      <c r="O70" s="38"/>
      <c r="P70" s="38"/>
      <c r="Q70" s="38"/>
      <c r="R70" s="38"/>
      <c r="S70" s="38"/>
      <c r="T70" s="38"/>
      <c r="U70" s="38"/>
      <c r="V70" s="38"/>
      <c r="W70" s="38"/>
      <c r="X70" s="38"/>
      <c r="Y70" s="38"/>
      <c r="Z70" s="38"/>
      <c r="AA70" s="46"/>
      <c r="AB70" s="40"/>
      <c r="AC70" s="38"/>
      <c r="AD70" s="38"/>
      <c r="AE70" s="38"/>
      <c r="AF70" s="38"/>
      <c r="AG70" s="38"/>
      <c r="AH70" s="38"/>
      <c r="AI70" s="38"/>
      <c r="AJ70" s="38"/>
      <c r="AK70" s="38"/>
      <c r="AL70" s="38"/>
      <c r="AM70" s="38"/>
      <c r="AN70" s="38"/>
      <c r="AO70" s="38"/>
      <c r="AP70" s="38"/>
      <c r="AQ70" s="38"/>
      <c r="AR70" s="38"/>
      <c r="AS70" s="38"/>
      <c r="AT70" s="38"/>
      <c r="AU70" s="38"/>
      <c r="AV70" s="38"/>
      <c r="AW70" s="38" t="s">
        <v>217</v>
      </c>
      <c r="AX70" s="38" t="s">
        <v>218</v>
      </c>
      <c r="AY70" s="38" t="s">
        <v>219</v>
      </c>
      <c r="AZ70" s="38" t="s">
        <v>220</v>
      </c>
      <c r="BB70" s="38"/>
      <c r="BC70" s="40" t="s">
        <v>221</v>
      </c>
      <c r="BD70" s="40" t="s">
        <v>222</v>
      </c>
      <c r="BE70" s="40" t="s">
        <v>223</v>
      </c>
      <c r="BF70" s="73"/>
      <c r="BG70" s="40" t="s">
        <v>105</v>
      </c>
      <c r="BH70" s="40" t="s">
        <v>224</v>
      </c>
      <c r="BI70" s="38"/>
      <c r="BJ70" s="38"/>
      <c r="BK70" s="38"/>
      <c r="BL70" s="38"/>
      <c r="BM70" s="38"/>
    </row>
    <row r="71" spans="1:65" x14ac:dyDescent="0.25">
      <c r="A71" s="38"/>
      <c r="B71" s="38"/>
      <c r="C71" s="38"/>
      <c r="D71" s="38"/>
      <c r="E71" s="40"/>
      <c r="F71" s="40"/>
      <c r="G71" s="40"/>
      <c r="H71" s="40"/>
      <c r="I71" s="40"/>
      <c r="J71" s="40"/>
      <c r="K71" s="40"/>
      <c r="L71" s="40"/>
      <c r="M71" s="40"/>
      <c r="N71" s="40"/>
      <c r="O71" s="38"/>
      <c r="P71" s="38"/>
      <c r="Q71" s="38"/>
      <c r="R71" s="38"/>
      <c r="S71" s="38"/>
      <c r="T71" s="38"/>
      <c r="U71" s="38"/>
      <c r="V71" s="38"/>
      <c r="W71" s="38"/>
      <c r="X71" s="38"/>
      <c r="Y71" s="38"/>
      <c r="Z71" s="38"/>
      <c r="AA71" s="46"/>
      <c r="AB71" s="40"/>
      <c r="AC71" s="38"/>
      <c r="AD71" s="38"/>
      <c r="AE71" s="38"/>
      <c r="AF71" s="38"/>
      <c r="AG71" s="38"/>
      <c r="AH71" s="38"/>
      <c r="AI71" s="38"/>
      <c r="AJ71" s="38"/>
      <c r="AK71" s="38"/>
      <c r="AL71" s="38"/>
      <c r="AM71" s="38"/>
      <c r="AN71" s="38"/>
      <c r="AO71" s="38"/>
      <c r="AP71" s="38"/>
      <c r="AQ71" s="38"/>
      <c r="AR71" s="38"/>
      <c r="AS71" s="38"/>
      <c r="AT71" s="38"/>
      <c r="AU71" s="38"/>
      <c r="AV71" s="38"/>
      <c r="AW71" s="38" t="s">
        <v>225</v>
      </c>
      <c r="AX71" s="38">
        <v>10</v>
      </c>
      <c r="AY71" s="38"/>
      <c r="AZ71" s="38"/>
      <c r="BA71" s="38"/>
      <c r="BB71" s="38">
        <v>1</v>
      </c>
      <c r="BC71" s="38"/>
      <c r="BD71" s="38" t="s">
        <v>233</v>
      </c>
      <c r="BE71" s="38" t="s">
        <v>240</v>
      </c>
      <c r="BF71" s="38"/>
      <c r="BG71" s="67"/>
      <c r="BH71" s="38"/>
      <c r="BI71" s="38"/>
      <c r="BJ71" s="38"/>
      <c r="BK71" s="38"/>
      <c r="BL71" s="38"/>
      <c r="BM71" s="38"/>
    </row>
    <row r="72" spans="1:65" x14ac:dyDescent="0.25">
      <c r="A72" s="38"/>
      <c r="B72" s="38"/>
      <c r="C72" s="38"/>
      <c r="D72" s="38"/>
      <c r="E72" s="40"/>
      <c r="F72" s="40"/>
      <c r="G72" s="40"/>
      <c r="H72" s="40"/>
      <c r="I72" s="40"/>
      <c r="J72" s="40"/>
      <c r="K72" s="40"/>
      <c r="L72" s="40"/>
      <c r="M72" s="40"/>
      <c r="N72" s="40"/>
      <c r="O72" s="38"/>
      <c r="P72" s="38"/>
      <c r="Q72" s="38"/>
      <c r="R72" s="38"/>
      <c r="S72" s="38"/>
      <c r="T72" s="38"/>
      <c r="U72" s="38"/>
      <c r="V72" s="38"/>
      <c r="W72" s="38"/>
      <c r="X72" s="38"/>
      <c r="Y72" s="38"/>
      <c r="Z72" s="38"/>
      <c r="AA72" s="46"/>
      <c r="AB72" s="40"/>
      <c r="AC72" s="38"/>
      <c r="AD72" s="38"/>
      <c r="AE72" s="38"/>
      <c r="AF72" s="38"/>
      <c r="AG72" s="38"/>
      <c r="AH72" s="38"/>
      <c r="AI72" s="38"/>
      <c r="AJ72" s="38"/>
      <c r="AK72" s="38"/>
      <c r="AL72" s="38"/>
      <c r="AM72" s="38"/>
      <c r="AN72" s="38"/>
      <c r="AO72" s="38"/>
      <c r="AP72" s="38"/>
      <c r="AQ72" s="38"/>
      <c r="AR72" s="38"/>
      <c r="AS72" s="38"/>
      <c r="AT72" s="38"/>
      <c r="AU72" s="38"/>
      <c r="AV72" s="38"/>
      <c r="AW72" s="38" t="s">
        <v>226</v>
      </c>
      <c r="AX72" s="38">
        <v>10</v>
      </c>
      <c r="AY72" s="38"/>
      <c r="AZ72" s="38"/>
      <c r="BA72" s="38"/>
      <c r="BB72" s="38">
        <v>2</v>
      </c>
      <c r="BC72" s="38"/>
      <c r="BD72" s="38" t="s">
        <v>243</v>
      </c>
      <c r="BE72" s="38" t="s">
        <v>242</v>
      </c>
      <c r="BF72" s="38"/>
      <c r="BG72" s="67"/>
      <c r="BH72" s="38"/>
      <c r="BI72" s="38"/>
      <c r="BJ72" s="38"/>
      <c r="BK72" s="38"/>
      <c r="BL72" s="38"/>
      <c r="BM72" s="38"/>
    </row>
    <row r="73" spans="1:65" x14ac:dyDescent="0.25">
      <c r="A73" s="38"/>
      <c r="B73" s="38"/>
      <c r="C73" s="38"/>
      <c r="D73" s="38"/>
      <c r="E73" s="40"/>
      <c r="F73" s="40"/>
      <c r="G73" s="40"/>
      <c r="H73" s="40"/>
      <c r="I73" s="40"/>
      <c r="J73" s="40"/>
      <c r="K73" s="40"/>
      <c r="L73" s="40"/>
      <c r="M73" s="40"/>
      <c r="N73" s="40"/>
      <c r="O73" s="38"/>
      <c r="P73" s="38"/>
      <c r="Q73" s="38"/>
      <c r="R73" s="38"/>
      <c r="S73" s="38"/>
      <c r="T73" s="38"/>
      <c r="U73" s="38"/>
      <c r="V73" s="38"/>
      <c r="W73" s="38"/>
      <c r="X73" s="38"/>
      <c r="Y73" s="38"/>
      <c r="Z73" s="38"/>
      <c r="AA73" s="46"/>
      <c r="AB73" s="40"/>
      <c r="AC73" s="38"/>
      <c r="AD73" s="38"/>
      <c r="AE73" s="38"/>
      <c r="AF73" s="38"/>
      <c r="AG73" s="38"/>
      <c r="AH73" s="38"/>
      <c r="AI73" s="38"/>
      <c r="AJ73" s="38"/>
      <c r="AK73" s="38"/>
      <c r="AL73" s="38"/>
      <c r="AM73" s="38"/>
      <c r="AN73" s="38"/>
      <c r="AO73" s="38"/>
      <c r="AP73" s="38"/>
      <c r="AQ73" s="38"/>
      <c r="AR73" s="38"/>
      <c r="AS73" s="38"/>
      <c r="AT73" s="38"/>
      <c r="AU73" s="38"/>
      <c r="AV73" s="38"/>
      <c r="AW73" s="38" t="s">
        <v>227</v>
      </c>
      <c r="AX73" s="38">
        <v>10</v>
      </c>
      <c r="AY73" s="38"/>
      <c r="AZ73" s="38"/>
      <c r="BA73" s="38"/>
      <c r="BB73" s="38">
        <v>3</v>
      </c>
      <c r="BC73" s="38"/>
      <c r="BD73" s="38" t="s">
        <v>244</v>
      </c>
      <c r="BE73" s="38" t="s">
        <v>241</v>
      </c>
      <c r="BF73" s="38"/>
      <c r="BG73" s="67"/>
      <c r="BH73" s="38"/>
      <c r="BI73" s="38"/>
      <c r="BJ73" s="38"/>
      <c r="BK73" s="38"/>
      <c r="BL73" s="38"/>
      <c r="BM73" s="38"/>
    </row>
    <row r="74" spans="1:65" x14ac:dyDescent="0.25">
      <c r="A74" s="38"/>
      <c r="B74" s="38"/>
      <c r="C74" s="38"/>
      <c r="D74" s="38"/>
      <c r="E74" s="40"/>
      <c r="F74" s="40"/>
      <c r="G74" s="40"/>
      <c r="H74" s="40"/>
      <c r="I74" s="40"/>
      <c r="J74" s="40"/>
      <c r="K74" s="40"/>
      <c r="L74" s="40"/>
      <c r="M74" s="40"/>
      <c r="N74" s="40"/>
      <c r="O74" s="38"/>
      <c r="P74" s="38"/>
      <c r="Q74" s="38"/>
      <c r="R74" s="38"/>
      <c r="S74" s="38"/>
      <c r="T74" s="38"/>
      <c r="U74" s="38"/>
      <c r="V74" s="38"/>
      <c r="W74" s="38"/>
      <c r="X74" s="38"/>
      <c r="Y74" s="38"/>
      <c r="Z74" s="38"/>
      <c r="AA74" s="46"/>
      <c r="AB74" s="40"/>
      <c r="AC74" s="38"/>
      <c r="AD74" s="38"/>
      <c r="AE74" s="38"/>
      <c r="AF74" s="38"/>
      <c r="AG74" s="38"/>
      <c r="AH74" s="38"/>
      <c r="AI74" s="38"/>
      <c r="AJ74" s="38"/>
      <c r="AK74" s="38"/>
      <c r="AL74" s="38"/>
      <c r="AM74" s="38"/>
      <c r="AN74" s="38"/>
      <c r="AO74" s="38"/>
      <c r="AP74" s="38"/>
      <c r="AQ74" s="38"/>
      <c r="AR74" s="38"/>
      <c r="AS74" s="38"/>
      <c r="AT74" s="38"/>
      <c r="AU74" s="38"/>
      <c r="AV74" s="38"/>
      <c r="AW74" s="38" t="s">
        <v>228</v>
      </c>
      <c r="AX74" s="38">
        <v>10</v>
      </c>
      <c r="AY74" s="38"/>
      <c r="AZ74" s="38"/>
      <c r="BA74" s="38"/>
      <c r="BB74" s="38">
        <v>4</v>
      </c>
      <c r="BC74" s="38"/>
      <c r="BD74" s="38" t="s">
        <v>245</v>
      </c>
      <c r="BE74" s="38"/>
      <c r="BF74" s="38"/>
      <c r="BG74" s="67"/>
      <c r="BH74" s="38"/>
      <c r="BI74" s="38"/>
      <c r="BJ74" s="38"/>
      <c r="BK74" s="38"/>
      <c r="BL74" s="38"/>
      <c r="BM74" s="38"/>
    </row>
    <row r="75" spans="1:65" x14ac:dyDescent="0.25">
      <c r="A75" s="38"/>
      <c r="B75" s="38"/>
      <c r="C75" s="38"/>
      <c r="D75" s="38"/>
      <c r="E75" s="40"/>
      <c r="F75" s="40"/>
      <c r="G75" s="40"/>
      <c r="H75" s="40"/>
      <c r="I75" s="40"/>
      <c r="J75" s="40"/>
      <c r="K75" s="40"/>
      <c r="L75" s="40"/>
      <c r="M75" s="40"/>
      <c r="N75" s="40"/>
      <c r="O75" s="38"/>
      <c r="P75" s="38"/>
      <c r="Q75" s="38"/>
      <c r="R75" s="38"/>
      <c r="S75" s="38"/>
      <c r="T75" s="38"/>
      <c r="U75" s="38"/>
      <c r="V75" s="38"/>
      <c r="W75" s="38"/>
      <c r="X75" s="38"/>
      <c r="Y75" s="38"/>
      <c r="Z75" s="38"/>
      <c r="AA75" s="46"/>
      <c r="AB75" s="40"/>
      <c r="AC75" s="38"/>
      <c r="AD75" s="38"/>
      <c r="AE75" s="38"/>
      <c r="AF75" s="38"/>
      <c r="AG75" s="38"/>
      <c r="AH75" s="38"/>
      <c r="AI75" s="38"/>
      <c r="AJ75" s="38"/>
      <c r="AK75" s="38"/>
      <c r="AL75" s="38"/>
      <c r="AM75" s="38"/>
      <c r="AN75" s="38"/>
      <c r="AO75" s="38"/>
      <c r="AP75" s="38"/>
      <c r="AQ75" s="38"/>
      <c r="AR75" s="38"/>
      <c r="AS75" s="38"/>
      <c r="AT75" s="38"/>
      <c r="AU75" s="38"/>
      <c r="AV75" s="38"/>
      <c r="AW75" s="38" t="s">
        <v>229</v>
      </c>
      <c r="AX75" s="38">
        <v>10</v>
      </c>
      <c r="AY75" s="38"/>
      <c r="AZ75" s="38"/>
      <c r="BA75" s="38"/>
      <c r="BB75" s="38">
        <v>5</v>
      </c>
      <c r="BC75" s="38"/>
      <c r="BD75" s="38" t="s">
        <v>246</v>
      </c>
      <c r="BE75" s="38"/>
      <c r="BF75" s="38"/>
      <c r="BG75" s="67"/>
      <c r="BH75" s="38"/>
      <c r="BI75" s="38"/>
      <c r="BJ75" s="38"/>
      <c r="BK75" s="38"/>
      <c r="BL75" s="38"/>
      <c r="BM75" s="38"/>
    </row>
    <row r="76" spans="1:65" x14ac:dyDescent="0.25">
      <c r="A76" s="38"/>
      <c r="B76" s="38"/>
      <c r="C76" s="38"/>
      <c r="D76" s="38"/>
      <c r="E76" s="40"/>
      <c r="F76" s="40"/>
      <c r="G76" s="40"/>
      <c r="H76" s="40"/>
      <c r="I76" s="40"/>
      <c r="J76" s="40"/>
      <c r="K76" s="40"/>
      <c r="L76" s="40"/>
      <c r="M76" s="40"/>
      <c r="N76" s="40"/>
      <c r="O76" s="38"/>
      <c r="P76" s="38"/>
      <c r="Q76" s="38"/>
      <c r="R76" s="38"/>
      <c r="S76" s="38"/>
      <c r="T76" s="38"/>
      <c r="U76" s="38"/>
      <c r="V76" s="38"/>
      <c r="W76" s="38"/>
      <c r="X76" s="38"/>
      <c r="Y76" s="38"/>
      <c r="Z76" s="38"/>
      <c r="AA76" s="46"/>
      <c r="AB76" s="40"/>
      <c r="AC76" s="38"/>
      <c r="AD76" s="38"/>
      <c r="AE76" s="38"/>
      <c r="AF76" s="38"/>
      <c r="AG76" s="38"/>
      <c r="AH76" s="38"/>
      <c r="AI76" s="38"/>
      <c r="AJ76" s="38"/>
      <c r="AK76" s="38"/>
      <c r="AL76" s="38"/>
      <c r="AM76" s="38"/>
      <c r="AN76" s="38"/>
      <c r="AO76" s="38"/>
      <c r="AP76" s="38"/>
      <c r="AQ76" s="38"/>
      <c r="AR76" s="38"/>
      <c r="AS76" s="38"/>
      <c r="AT76" s="38"/>
      <c r="AU76" s="38"/>
      <c r="AV76" s="38"/>
      <c r="AW76" s="38" t="s">
        <v>230</v>
      </c>
      <c r="AX76" s="38">
        <v>10</v>
      </c>
      <c r="AY76" s="38"/>
      <c r="AZ76" s="38"/>
      <c r="BA76" s="38"/>
      <c r="BB76" s="38">
        <v>6</v>
      </c>
      <c r="BC76" s="38"/>
      <c r="BD76" s="38"/>
      <c r="BE76" s="38"/>
      <c r="BF76" s="38"/>
      <c r="BG76" s="67"/>
      <c r="BH76" s="38"/>
      <c r="BI76" s="38"/>
      <c r="BJ76" s="38"/>
      <c r="BK76" s="38"/>
      <c r="BL76" s="38"/>
      <c r="BM76" s="38"/>
    </row>
    <row r="77" spans="1:65" x14ac:dyDescent="0.25">
      <c r="A77" s="38"/>
      <c r="B77" s="38"/>
      <c r="C77" s="38"/>
      <c r="D77" s="38"/>
      <c r="E77" s="40"/>
      <c r="F77" s="40"/>
      <c r="G77" s="40"/>
      <c r="H77" s="40"/>
      <c r="I77" s="40"/>
      <c r="J77" s="40"/>
      <c r="K77" s="40"/>
      <c r="L77" s="40"/>
      <c r="M77" s="40"/>
      <c r="N77" s="40"/>
      <c r="O77" s="38"/>
      <c r="P77" s="38"/>
      <c r="Q77" s="38"/>
      <c r="R77" s="38"/>
      <c r="S77" s="38"/>
      <c r="T77" s="38"/>
      <c r="U77" s="38"/>
      <c r="V77" s="38"/>
      <c r="W77" s="38"/>
      <c r="X77" s="38"/>
      <c r="Y77" s="38"/>
      <c r="Z77" s="38"/>
      <c r="AA77" s="46"/>
      <c r="AB77" s="40"/>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v>7</v>
      </c>
      <c r="BC77" s="38"/>
      <c r="BD77" s="38"/>
      <c r="BE77" s="38"/>
      <c r="BF77" s="38"/>
      <c r="BG77" s="67"/>
      <c r="BH77" s="38"/>
      <c r="BI77" s="38"/>
      <c r="BJ77" s="38"/>
      <c r="BK77" s="38"/>
      <c r="BL77" s="38"/>
      <c r="BM77" s="38"/>
    </row>
    <row r="78" spans="1:65" x14ac:dyDescent="0.25">
      <c r="A78" s="38"/>
      <c r="B78" s="38"/>
      <c r="C78" s="38"/>
      <c r="D78" s="38"/>
      <c r="E78" s="40"/>
      <c r="F78" s="40"/>
      <c r="G78" s="40"/>
      <c r="H78" s="40"/>
      <c r="I78" s="40"/>
      <c r="J78" s="40"/>
      <c r="K78" s="40"/>
      <c r="L78" s="40"/>
      <c r="M78" s="40"/>
      <c r="N78" s="40"/>
      <c r="O78" s="38"/>
      <c r="P78" s="38"/>
      <c r="Q78" s="38"/>
      <c r="R78" s="38"/>
      <c r="S78" s="38"/>
      <c r="T78" s="38"/>
      <c r="U78" s="38"/>
      <c r="V78" s="38"/>
      <c r="W78" s="38"/>
      <c r="X78" s="38"/>
      <c r="Y78" s="38"/>
      <c r="Z78" s="38"/>
      <c r="AA78" s="46"/>
      <c r="AB78" s="40"/>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v>8</v>
      </c>
      <c r="BC78" s="38"/>
      <c r="BD78" s="38"/>
      <c r="BE78" s="38"/>
      <c r="BF78" s="38"/>
      <c r="BG78" s="67"/>
      <c r="BH78" s="38"/>
      <c r="BI78" s="38"/>
      <c r="BJ78" s="38"/>
      <c r="BK78" s="38"/>
      <c r="BL78" s="38"/>
      <c r="BM78" s="38"/>
    </row>
    <row r="79" spans="1:65" x14ac:dyDescent="0.25">
      <c r="A79" s="38"/>
      <c r="B79" s="38"/>
      <c r="C79" s="38"/>
      <c r="D79" s="38"/>
      <c r="E79" s="40"/>
      <c r="F79" s="40"/>
      <c r="G79" s="40"/>
      <c r="H79" s="40"/>
      <c r="I79" s="40"/>
      <c r="J79" s="40"/>
      <c r="K79" s="40"/>
      <c r="L79" s="40"/>
      <c r="M79" s="40"/>
      <c r="N79" s="40"/>
      <c r="O79" s="38"/>
      <c r="P79" s="38"/>
      <c r="Q79" s="38"/>
      <c r="R79" s="38"/>
      <c r="S79" s="38"/>
      <c r="T79" s="38"/>
      <c r="U79" s="38"/>
      <c r="V79" s="38"/>
      <c r="W79" s="38"/>
      <c r="X79" s="38"/>
      <c r="Y79" s="38"/>
      <c r="Z79" s="38"/>
      <c r="AA79" s="46"/>
      <c r="AB79" s="40"/>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v>9</v>
      </c>
      <c r="BC79" s="38"/>
      <c r="BD79" s="38"/>
      <c r="BE79" s="38"/>
      <c r="BF79" s="38"/>
      <c r="BG79" s="67"/>
      <c r="BH79" s="38"/>
      <c r="BI79" s="38"/>
      <c r="BJ79" s="38"/>
      <c r="BK79" s="38"/>
      <c r="BL79" s="38"/>
      <c r="BM79" s="38"/>
    </row>
    <row r="80" spans="1:65" x14ac:dyDescent="0.25">
      <c r="A80" s="38"/>
      <c r="B80" s="38"/>
      <c r="C80" s="38"/>
      <c r="D80" s="38"/>
      <c r="E80" s="40"/>
      <c r="F80" s="40"/>
      <c r="G80" s="40"/>
      <c r="H80" s="40"/>
      <c r="I80" s="40"/>
      <c r="J80" s="40"/>
      <c r="K80" s="40"/>
      <c r="L80" s="40"/>
      <c r="M80" s="40"/>
      <c r="N80" s="40"/>
      <c r="O80" s="38"/>
      <c r="P80" s="38"/>
      <c r="Q80" s="38"/>
      <c r="R80" s="38"/>
      <c r="S80" s="38"/>
      <c r="T80" s="38"/>
      <c r="U80" s="38"/>
      <c r="V80" s="38"/>
      <c r="W80" s="38"/>
      <c r="X80" s="38"/>
      <c r="Y80" s="38"/>
      <c r="Z80" s="38"/>
      <c r="AA80" s="46"/>
      <c r="AB80" s="40"/>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v>10</v>
      </c>
      <c r="BC80" s="38"/>
      <c r="BD80" s="38"/>
      <c r="BE80" s="38"/>
      <c r="BF80" s="38"/>
      <c r="BG80" s="67"/>
      <c r="BH80" s="38"/>
      <c r="BI80" s="38"/>
      <c r="BJ80" s="38"/>
      <c r="BK80" s="38"/>
      <c r="BL80" s="38"/>
      <c r="BM80" s="38"/>
    </row>
    <row r="81" spans="1:65" x14ac:dyDescent="0.25">
      <c r="A81" s="38"/>
      <c r="B81" s="38"/>
      <c r="C81" s="38"/>
      <c r="D81" s="38"/>
      <c r="E81" s="40"/>
      <c r="F81" s="40"/>
      <c r="G81" s="40"/>
      <c r="H81" s="40"/>
      <c r="I81" s="40"/>
      <c r="J81" s="40"/>
      <c r="K81" s="40"/>
      <c r="L81" s="40"/>
      <c r="M81" s="40"/>
      <c r="N81" s="40"/>
      <c r="O81" s="38"/>
      <c r="P81" s="38"/>
      <c r="Q81" s="38"/>
      <c r="R81" s="38"/>
      <c r="S81" s="38"/>
      <c r="T81" s="38"/>
      <c r="U81" s="38"/>
      <c r="V81" s="38"/>
      <c r="W81" s="38"/>
      <c r="X81" s="38"/>
      <c r="Y81" s="38"/>
      <c r="Z81" s="38"/>
      <c r="AA81" s="46"/>
      <c r="AB81" s="40"/>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v>11</v>
      </c>
      <c r="BC81" s="38"/>
      <c r="BD81" s="38"/>
      <c r="BE81" s="38"/>
      <c r="BF81" s="38"/>
      <c r="BG81" s="67"/>
      <c r="BH81" s="38"/>
      <c r="BI81" s="38"/>
      <c r="BJ81" s="38"/>
      <c r="BK81" s="38"/>
      <c r="BL81" s="38"/>
      <c r="BM81" s="38"/>
    </row>
    <row r="82" spans="1:65" x14ac:dyDescent="0.25">
      <c r="A82" s="38"/>
      <c r="B82" s="38"/>
      <c r="C82" s="38"/>
      <c r="D82" s="38"/>
      <c r="E82" s="40"/>
      <c r="F82" s="40"/>
      <c r="G82" s="40"/>
      <c r="H82" s="40"/>
      <c r="I82" s="40"/>
      <c r="J82" s="40"/>
      <c r="K82" s="40"/>
      <c r="L82" s="40"/>
      <c r="M82" s="40"/>
      <c r="N82" s="40"/>
      <c r="O82" s="38"/>
      <c r="P82" s="38"/>
      <c r="Q82" s="38"/>
      <c r="R82" s="38"/>
      <c r="S82" s="38"/>
      <c r="T82" s="38"/>
      <c r="U82" s="38"/>
      <c r="V82" s="38"/>
      <c r="W82" s="38"/>
      <c r="X82" s="38"/>
      <c r="Y82" s="38"/>
      <c r="Z82" s="38"/>
      <c r="AA82" s="46"/>
      <c r="AB82" s="40"/>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v>12</v>
      </c>
      <c r="BC82" s="38"/>
      <c r="BD82" s="38"/>
      <c r="BE82" s="38"/>
      <c r="BF82" s="38"/>
      <c r="BG82" s="67"/>
      <c r="BH82" s="38"/>
      <c r="BI82" s="38"/>
      <c r="BJ82" s="38"/>
      <c r="BK82" s="38"/>
      <c r="BL82" s="38"/>
      <c r="BM82" s="38"/>
    </row>
    <row r="83" spans="1:65" x14ac:dyDescent="0.25">
      <c r="A83" s="38"/>
      <c r="B83" s="38"/>
      <c r="C83" s="38"/>
      <c r="D83" s="38"/>
      <c r="E83" s="40"/>
      <c r="F83" s="40"/>
      <c r="G83" s="40"/>
      <c r="H83" s="40"/>
      <c r="I83" s="40"/>
      <c r="J83" s="40"/>
      <c r="K83" s="40"/>
      <c r="L83" s="40"/>
      <c r="M83" s="40"/>
      <c r="N83" s="40"/>
      <c r="O83" s="38"/>
      <c r="P83" s="38"/>
      <c r="Q83" s="38"/>
      <c r="R83" s="38"/>
      <c r="S83" s="38"/>
      <c r="T83" s="38"/>
      <c r="U83" s="38"/>
      <c r="V83" s="38"/>
      <c r="W83" s="38"/>
      <c r="X83" s="38"/>
      <c r="Y83" s="38"/>
      <c r="Z83" s="38"/>
      <c r="AA83" s="46"/>
      <c r="AB83" s="40"/>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v>13</v>
      </c>
      <c r="BC83" s="38"/>
      <c r="BD83" s="38"/>
      <c r="BE83" s="38"/>
      <c r="BF83" s="38"/>
      <c r="BG83" s="67"/>
      <c r="BH83" s="38"/>
      <c r="BI83" s="38"/>
      <c r="BJ83" s="38"/>
      <c r="BK83" s="38"/>
      <c r="BL83" s="38"/>
      <c r="BM83" s="38"/>
    </row>
    <row r="84" spans="1:65" x14ac:dyDescent="0.25">
      <c r="A84" s="38"/>
      <c r="B84" s="38"/>
      <c r="C84" s="38"/>
      <c r="D84" s="38"/>
      <c r="E84" s="40"/>
      <c r="F84" s="40"/>
      <c r="G84" s="40"/>
      <c r="H84" s="40"/>
      <c r="I84" s="40"/>
      <c r="J84" s="40"/>
      <c r="K84" s="40"/>
      <c r="L84" s="40"/>
      <c r="M84" s="40"/>
      <c r="N84" s="40"/>
      <c r="O84" s="38"/>
      <c r="P84" s="38"/>
      <c r="Q84" s="38"/>
      <c r="R84" s="38"/>
      <c r="S84" s="38"/>
      <c r="T84" s="38"/>
      <c r="U84" s="38"/>
      <c r="V84" s="38"/>
      <c r="W84" s="38"/>
      <c r="X84" s="38"/>
      <c r="Y84" s="38"/>
      <c r="Z84" s="38"/>
      <c r="AA84" s="46"/>
      <c r="AB84" s="40"/>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v>14</v>
      </c>
      <c r="BC84" s="38"/>
      <c r="BD84" s="38"/>
      <c r="BE84" s="38"/>
      <c r="BF84" s="38"/>
      <c r="BG84" s="67"/>
      <c r="BH84" s="38"/>
      <c r="BI84" s="38"/>
      <c r="BJ84" s="38"/>
      <c r="BK84" s="38"/>
      <c r="BL84" s="38"/>
      <c r="BM84" s="38"/>
    </row>
    <row r="85" spans="1:65" x14ac:dyDescent="0.25">
      <c r="A85" s="38"/>
      <c r="B85" s="38"/>
      <c r="C85" s="38"/>
      <c r="D85" s="38"/>
      <c r="E85" s="40"/>
      <c r="F85" s="40"/>
      <c r="G85" s="40"/>
      <c r="H85" s="40"/>
      <c r="I85" s="40"/>
      <c r="J85" s="40"/>
      <c r="K85" s="40"/>
      <c r="L85" s="40"/>
      <c r="M85" s="40"/>
      <c r="N85" s="40"/>
      <c r="O85" s="38"/>
      <c r="P85" s="38"/>
      <c r="Q85" s="38"/>
      <c r="R85" s="38"/>
      <c r="S85" s="38"/>
      <c r="T85" s="38"/>
      <c r="U85" s="38"/>
      <c r="V85" s="38"/>
      <c r="W85" s="38"/>
      <c r="X85" s="38"/>
      <c r="Y85" s="38"/>
      <c r="Z85" s="38"/>
      <c r="AA85" s="46"/>
      <c r="AB85" s="40"/>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v>15</v>
      </c>
      <c r="BC85" s="38"/>
      <c r="BD85" s="38"/>
      <c r="BE85" s="38"/>
      <c r="BF85" s="38"/>
      <c r="BG85" s="67"/>
      <c r="BH85" s="38"/>
      <c r="BI85" s="38"/>
      <c r="BJ85" s="38"/>
      <c r="BK85" s="38"/>
      <c r="BL85" s="38"/>
      <c r="BM85" s="38"/>
    </row>
    <row r="86" spans="1:65" x14ac:dyDescent="0.25">
      <c r="A86" s="38"/>
      <c r="B86" s="38"/>
      <c r="C86" s="38"/>
      <c r="D86" s="38"/>
      <c r="E86" s="40"/>
      <c r="F86" s="40"/>
      <c r="G86" s="40"/>
      <c r="H86" s="40"/>
      <c r="I86" s="40"/>
      <c r="J86" s="40"/>
      <c r="K86" s="40"/>
      <c r="L86" s="40"/>
      <c r="M86" s="40"/>
      <c r="N86" s="40"/>
      <c r="O86" s="38"/>
      <c r="P86" s="38"/>
      <c r="Q86" s="38"/>
      <c r="R86" s="38"/>
      <c r="S86" s="38"/>
      <c r="T86" s="38"/>
      <c r="U86" s="38"/>
      <c r="V86" s="38"/>
      <c r="W86" s="38"/>
      <c r="X86" s="38"/>
      <c r="Y86" s="38"/>
      <c r="Z86" s="38"/>
      <c r="AA86" s="46"/>
      <c r="AB86" s="40"/>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v>16</v>
      </c>
      <c r="BC86" s="38"/>
      <c r="BD86" s="38"/>
      <c r="BE86" s="38"/>
      <c r="BF86" s="38"/>
      <c r="BG86" s="67"/>
      <c r="BH86" s="38"/>
      <c r="BI86" s="38"/>
      <c r="BJ86" s="38"/>
      <c r="BK86" s="38"/>
      <c r="BL86" s="38"/>
      <c r="BM86" s="38"/>
    </row>
    <row r="87" spans="1:65" x14ac:dyDescent="0.25">
      <c r="A87" s="38"/>
      <c r="B87" s="38"/>
      <c r="C87" s="38"/>
      <c r="D87" s="38"/>
      <c r="E87" s="40"/>
      <c r="F87" s="40"/>
      <c r="G87" s="40"/>
      <c r="H87" s="40"/>
      <c r="I87" s="40"/>
      <c r="J87" s="40"/>
      <c r="K87" s="40"/>
      <c r="L87" s="40"/>
      <c r="M87" s="40"/>
      <c r="N87" s="40"/>
      <c r="O87" s="38"/>
      <c r="P87" s="38"/>
      <c r="Q87" s="38"/>
      <c r="R87" s="38"/>
      <c r="S87" s="38"/>
      <c r="T87" s="38"/>
      <c r="U87" s="38"/>
      <c r="V87" s="38"/>
      <c r="W87" s="38"/>
      <c r="X87" s="38"/>
      <c r="Y87" s="38"/>
      <c r="Z87" s="38"/>
      <c r="AA87" s="46"/>
      <c r="AB87" s="40"/>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v>17</v>
      </c>
      <c r="BC87" s="38"/>
      <c r="BD87" s="38"/>
      <c r="BE87" s="38"/>
      <c r="BF87" s="38"/>
      <c r="BG87" s="67"/>
      <c r="BH87" s="38"/>
      <c r="BI87" s="38"/>
      <c r="BJ87" s="38"/>
      <c r="BK87" s="38"/>
      <c r="BL87" s="38"/>
      <c r="BM87" s="38"/>
    </row>
    <row r="88" spans="1:65" x14ac:dyDescent="0.25">
      <c r="A88" s="38"/>
      <c r="B88" s="38"/>
      <c r="C88" s="38"/>
      <c r="D88" s="38"/>
      <c r="E88" s="40"/>
      <c r="F88" s="40"/>
      <c r="G88" s="40"/>
      <c r="H88" s="40"/>
      <c r="I88" s="40"/>
      <c r="J88" s="40"/>
      <c r="K88" s="40"/>
      <c r="L88" s="40"/>
      <c r="M88" s="40"/>
      <c r="N88" s="40"/>
      <c r="O88" s="38"/>
      <c r="P88" s="38"/>
      <c r="Q88" s="38"/>
      <c r="R88" s="38"/>
      <c r="S88" s="38"/>
      <c r="T88" s="38"/>
      <c r="U88" s="38"/>
      <c r="V88" s="38"/>
      <c r="W88" s="38"/>
      <c r="X88" s="38"/>
      <c r="Y88" s="38"/>
      <c r="Z88" s="38"/>
      <c r="AA88" s="46"/>
      <c r="AB88" s="40"/>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v>18</v>
      </c>
      <c r="BC88" s="38"/>
      <c r="BD88" s="38"/>
      <c r="BE88" s="38"/>
      <c r="BF88" s="38"/>
      <c r="BG88" s="67"/>
      <c r="BH88" s="38"/>
      <c r="BI88" s="38"/>
      <c r="BJ88" s="38"/>
      <c r="BK88" s="38"/>
      <c r="BL88" s="38"/>
      <c r="BM88" s="38"/>
    </row>
    <row r="89" spans="1:65" x14ac:dyDescent="0.25">
      <c r="A89" s="38"/>
      <c r="B89" s="38"/>
      <c r="C89" s="38"/>
      <c r="D89" s="38"/>
      <c r="E89" s="40"/>
      <c r="F89" s="40"/>
      <c r="G89" s="40"/>
      <c r="H89" s="40"/>
      <c r="I89" s="40"/>
      <c r="J89" s="40"/>
      <c r="K89" s="40"/>
      <c r="L89" s="40"/>
      <c r="M89" s="40"/>
      <c r="N89" s="40"/>
      <c r="O89" s="38"/>
      <c r="P89" s="38"/>
      <c r="Q89" s="38"/>
      <c r="R89" s="38"/>
      <c r="S89" s="38"/>
      <c r="T89" s="38"/>
      <c r="U89" s="38"/>
      <c r="V89" s="38"/>
      <c r="W89" s="38"/>
      <c r="X89" s="38"/>
      <c r="Y89" s="38"/>
      <c r="Z89" s="38"/>
      <c r="AA89" s="46"/>
      <c r="AB89" s="40"/>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v>19</v>
      </c>
      <c r="BC89" s="38"/>
      <c r="BD89" s="38"/>
      <c r="BE89" s="38"/>
      <c r="BF89" s="38"/>
      <c r="BG89" s="67"/>
      <c r="BH89" s="38"/>
      <c r="BI89" s="38"/>
      <c r="BJ89" s="38"/>
      <c r="BK89" s="38"/>
      <c r="BL89" s="38"/>
      <c r="BM89" s="38"/>
    </row>
    <row r="90" spans="1:65" x14ac:dyDescent="0.25">
      <c r="A90" s="38"/>
      <c r="B90" s="38"/>
      <c r="C90" s="38"/>
      <c r="D90" s="38"/>
      <c r="E90" s="40"/>
      <c r="F90" s="40"/>
      <c r="G90" s="40"/>
      <c r="H90" s="40"/>
      <c r="I90" s="40"/>
      <c r="J90" s="40"/>
      <c r="K90" s="40"/>
      <c r="L90" s="40"/>
      <c r="M90" s="40"/>
      <c r="N90" s="40"/>
      <c r="O90" s="38"/>
      <c r="P90" s="38"/>
      <c r="Q90" s="38"/>
      <c r="R90" s="38"/>
      <c r="S90" s="38"/>
      <c r="T90" s="38"/>
      <c r="U90" s="38"/>
      <c r="V90" s="38"/>
      <c r="W90" s="38"/>
      <c r="X90" s="38"/>
      <c r="Y90" s="38"/>
      <c r="Z90" s="38"/>
      <c r="AA90" s="46"/>
      <c r="AB90" s="40"/>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v>20</v>
      </c>
      <c r="BC90" s="38"/>
      <c r="BD90" s="38"/>
      <c r="BE90" s="38"/>
      <c r="BF90" s="38"/>
      <c r="BG90" s="67"/>
      <c r="BH90" s="38"/>
      <c r="BI90" s="38"/>
      <c r="BJ90" s="38"/>
      <c r="BK90" s="38"/>
      <c r="BL90" s="38"/>
      <c r="BM90" s="38"/>
    </row>
    <row r="91" spans="1:65" x14ac:dyDescent="0.25">
      <c r="A91" s="38"/>
      <c r="B91" s="38"/>
      <c r="C91" s="38"/>
      <c r="D91" s="38"/>
      <c r="E91" s="40"/>
      <c r="F91" s="40"/>
      <c r="G91" s="40"/>
      <c r="H91" s="40"/>
      <c r="I91" s="40"/>
      <c r="J91" s="40"/>
      <c r="K91" s="40"/>
      <c r="L91" s="40"/>
      <c r="M91" s="40"/>
      <c r="N91" s="40"/>
      <c r="O91" s="38"/>
      <c r="P91" s="38"/>
      <c r="Q91" s="38"/>
      <c r="R91" s="38"/>
      <c r="S91" s="38"/>
      <c r="T91" s="38"/>
      <c r="U91" s="38"/>
      <c r="V91" s="38"/>
      <c r="W91" s="38"/>
      <c r="X91" s="38"/>
      <c r="Y91" s="38"/>
      <c r="Z91" s="38"/>
      <c r="AA91" s="46"/>
      <c r="AB91" s="40"/>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v>21</v>
      </c>
      <c r="BC91" s="38"/>
      <c r="BD91" s="38"/>
      <c r="BE91" s="38"/>
      <c r="BF91" s="38"/>
      <c r="BG91" s="67"/>
      <c r="BH91" s="38"/>
      <c r="BI91" s="38"/>
      <c r="BJ91" s="38"/>
      <c r="BK91" s="38"/>
      <c r="BL91" s="38"/>
      <c r="BM91" s="38"/>
    </row>
    <row r="92" spans="1:65" x14ac:dyDescent="0.25">
      <c r="A92" s="38"/>
      <c r="B92" s="38"/>
      <c r="C92" s="38"/>
      <c r="D92" s="38"/>
      <c r="E92" s="40"/>
      <c r="F92" s="40"/>
      <c r="G92" s="40"/>
      <c r="H92" s="40"/>
      <c r="I92" s="40"/>
      <c r="J92" s="40"/>
      <c r="K92" s="40"/>
      <c r="L92" s="40"/>
      <c r="M92" s="40"/>
      <c r="N92" s="40"/>
      <c r="O92" s="38"/>
      <c r="P92" s="38"/>
      <c r="Q92" s="38"/>
      <c r="R92" s="38"/>
      <c r="S92" s="38"/>
      <c r="T92" s="38"/>
      <c r="U92" s="38"/>
      <c r="V92" s="38"/>
      <c r="W92" s="38"/>
      <c r="X92" s="38"/>
      <c r="Y92" s="38"/>
      <c r="Z92" s="38"/>
      <c r="AA92" s="46"/>
      <c r="AB92" s="40"/>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v>22</v>
      </c>
      <c r="BC92" s="38"/>
      <c r="BD92" s="38"/>
      <c r="BE92" s="38"/>
      <c r="BF92" s="38"/>
      <c r="BG92" s="67"/>
      <c r="BH92" s="38"/>
      <c r="BI92" s="38"/>
      <c r="BJ92" s="38"/>
      <c r="BK92" s="38"/>
      <c r="BL92" s="38"/>
      <c r="BM92" s="38"/>
    </row>
    <row r="93" spans="1:65" x14ac:dyDescent="0.25">
      <c r="A93" s="38"/>
      <c r="B93" s="38"/>
      <c r="C93" s="38"/>
      <c r="D93" s="38"/>
      <c r="E93" s="40"/>
      <c r="F93" s="40"/>
      <c r="G93" s="40"/>
      <c r="H93" s="40"/>
      <c r="I93" s="40"/>
      <c r="J93" s="40"/>
      <c r="K93" s="40"/>
      <c r="L93" s="40"/>
      <c r="M93" s="40"/>
      <c r="N93" s="40"/>
      <c r="O93" s="38"/>
      <c r="P93" s="38"/>
      <c r="Q93" s="38"/>
      <c r="R93" s="38"/>
      <c r="S93" s="38"/>
      <c r="T93" s="38"/>
      <c r="U93" s="38"/>
      <c r="V93" s="38"/>
      <c r="W93" s="38"/>
      <c r="X93" s="38"/>
      <c r="Y93" s="38"/>
      <c r="Z93" s="38"/>
      <c r="AA93" s="46"/>
      <c r="AB93" s="40"/>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v>23</v>
      </c>
      <c r="BC93" s="38"/>
      <c r="BD93" s="38"/>
      <c r="BE93" s="38"/>
      <c r="BF93" s="38"/>
      <c r="BG93" s="67"/>
      <c r="BH93" s="38"/>
      <c r="BI93" s="38"/>
      <c r="BJ93" s="38"/>
      <c r="BK93" s="38"/>
      <c r="BL93" s="38"/>
      <c r="BM93" s="38"/>
    </row>
    <row r="94" spans="1:65" x14ac:dyDescent="0.25">
      <c r="A94" s="38"/>
      <c r="B94" s="38"/>
      <c r="C94" s="38"/>
      <c r="D94" s="38"/>
      <c r="E94" s="40"/>
      <c r="F94" s="40"/>
      <c r="G94" s="40"/>
      <c r="H94" s="40"/>
      <c r="I94" s="40"/>
      <c r="J94" s="40"/>
      <c r="K94" s="40"/>
      <c r="L94" s="40"/>
      <c r="M94" s="40"/>
      <c r="N94" s="40"/>
      <c r="O94" s="38"/>
      <c r="P94" s="38"/>
      <c r="Q94" s="38"/>
      <c r="R94" s="38"/>
      <c r="S94" s="38"/>
      <c r="T94" s="38"/>
      <c r="U94" s="38"/>
      <c r="V94" s="38"/>
      <c r="W94" s="38"/>
      <c r="X94" s="38"/>
      <c r="Y94" s="38"/>
      <c r="Z94" s="38"/>
      <c r="AA94" s="46"/>
      <c r="AB94" s="40"/>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v>24</v>
      </c>
      <c r="BC94" s="38"/>
      <c r="BD94" s="38"/>
      <c r="BE94" s="38"/>
      <c r="BF94" s="38"/>
      <c r="BG94" s="67"/>
      <c r="BH94" s="38"/>
      <c r="BI94" s="38"/>
      <c r="BJ94" s="38"/>
      <c r="BK94" s="38"/>
      <c r="BL94" s="38"/>
      <c r="BM94" s="38"/>
    </row>
    <row r="95" spans="1:65" x14ac:dyDescent="0.25">
      <c r="A95" s="38"/>
      <c r="B95" s="38"/>
      <c r="C95" s="38"/>
      <c r="D95" s="38"/>
      <c r="E95" s="40"/>
      <c r="F95" s="40"/>
      <c r="G95" s="40"/>
      <c r="H95" s="40"/>
      <c r="I95" s="40"/>
      <c r="J95" s="40"/>
      <c r="K95" s="40"/>
      <c r="L95" s="40"/>
      <c r="M95" s="40"/>
      <c r="N95" s="40"/>
      <c r="O95" s="38"/>
      <c r="P95" s="38"/>
      <c r="Q95" s="38"/>
      <c r="R95" s="38"/>
      <c r="S95" s="38"/>
      <c r="T95" s="38"/>
      <c r="U95" s="38"/>
      <c r="V95" s="38"/>
      <c r="W95" s="38"/>
      <c r="X95" s="38"/>
      <c r="Y95" s="38"/>
      <c r="Z95" s="38"/>
      <c r="AA95" s="46"/>
      <c r="AB95" s="40"/>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v>25</v>
      </c>
      <c r="BC95" s="38"/>
      <c r="BD95" s="38"/>
      <c r="BE95" s="38"/>
      <c r="BF95" s="38"/>
      <c r="BG95" s="67"/>
      <c r="BH95" s="38"/>
      <c r="BI95" s="38"/>
      <c r="BJ95" s="38"/>
      <c r="BK95" s="38"/>
      <c r="BL95" s="38"/>
      <c r="BM95" s="38"/>
    </row>
    <row r="96" spans="1:65" x14ac:dyDescent="0.25">
      <c r="A96" s="38"/>
      <c r="B96" s="38"/>
      <c r="C96" s="38"/>
      <c r="D96" s="38"/>
      <c r="E96" s="40"/>
      <c r="F96" s="40"/>
      <c r="G96" s="40"/>
      <c r="H96" s="40"/>
      <c r="I96" s="40"/>
      <c r="J96" s="40"/>
      <c r="K96" s="40"/>
      <c r="L96" s="40"/>
      <c r="M96" s="40"/>
      <c r="N96" s="40"/>
      <c r="O96" s="38"/>
      <c r="P96" s="38"/>
      <c r="Q96" s="38"/>
      <c r="R96" s="38"/>
      <c r="S96" s="38"/>
      <c r="T96" s="38"/>
      <c r="U96" s="38"/>
      <c r="V96" s="38"/>
      <c r="W96" s="38"/>
      <c r="X96" s="38"/>
      <c r="Y96" s="38"/>
      <c r="Z96" s="38"/>
      <c r="AA96" s="46"/>
      <c r="AB96" s="40"/>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v>26</v>
      </c>
      <c r="BC96" s="38"/>
      <c r="BD96" s="38"/>
      <c r="BE96" s="38"/>
      <c r="BF96" s="38"/>
      <c r="BG96" s="67"/>
      <c r="BH96" s="38"/>
      <c r="BI96" s="38"/>
      <c r="BJ96" s="38"/>
      <c r="BK96" s="38"/>
      <c r="BL96" s="38"/>
      <c r="BM96" s="38"/>
    </row>
    <row r="97" spans="1:65" x14ac:dyDescent="0.25">
      <c r="A97" s="38"/>
      <c r="B97" s="38"/>
      <c r="C97" s="38"/>
      <c r="D97" s="38"/>
      <c r="E97" s="40"/>
      <c r="F97" s="40"/>
      <c r="G97" s="40"/>
      <c r="H97" s="40"/>
      <c r="I97" s="40"/>
      <c r="J97" s="40"/>
      <c r="K97" s="40"/>
      <c r="L97" s="40"/>
      <c r="M97" s="40"/>
      <c r="N97" s="40"/>
      <c r="O97" s="38"/>
      <c r="P97" s="38"/>
      <c r="Q97" s="38"/>
      <c r="R97" s="38"/>
      <c r="S97" s="38"/>
      <c r="T97" s="38"/>
      <c r="U97" s="38"/>
      <c r="V97" s="38"/>
      <c r="W97" s="38"/>
      <c r="X97" s="38"/>
      <c r="Y97" s="38"/>
      <c r="Z97" s="38"/>
      <c r="AA97" s="46"/>
      <c r="AB97" s="40"/>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v>27</v>
      </c>
      <c r="BC97" s="38"/>
      <c r="BD97" s="38"/>
      <c r="BE97" s="38"/>
      <c r="BF97" s="38"/>
      <c r="BG97" s="67"/>
      <c r="BH97" s="38"/>
      <c r="BI97" s="38"/>
      <c r="BJ97" s="38"/>
      <c r="BK97" s="38"/>
      <c r="BL97" s="38"/>
      <c r="BM97" s="38"/>
    </row>
    <row r="98" spans="1:65" x14ac:dyDescent="0.25">
      <c r="A98" s="38"/>
      <c r="B98" s="38"/>
      <c r="C98" s="38"/>
      <c r="D98" s="38"/>
      <c r="E98" s="40"/>
      <c r="F98" s="40"/>
      <c r="G98" s="40"/>
      <c r="H98" s="40"/>
      <c r="I98" s="40"/>
      <c r="J98" s="40"/>
      <c r="K98" s="40"/>
      <c r="L98" s="40"/>
      <c r="M98" s="40"/>
      <c r="N98" s="40"/>
      <c r="O98" s="38"/>
      <c r="P98" s="38"/>
      <c r="Q98" s="38"/>
      <c r="R98" s="38"/>
      <c r="S98" s="38"/>
      <c r="T98" s="38"/>
      <c r="U98" s="38"/>
      <c r="V98" s="38"/>
      <c r="W98" s="38"/>
      <c r="X98" s="38"/>
      <c r="Y98" s="38"/>
      <c r="Z98" s="38"/>
      <c r="AA98" s="46"/>
      <c r="AB98" s="40"/>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v>28</v>
      </c>
      <c r="BC98" s="38"/>
      <c r="BD98" s="38"/>
      <c r="BE98" s="38"/>
      <c r="BF98" s="38"/>
      <c r="BG98" s="67"/>
      <c r="BH98" s="38"/>
      <c r="BI98" s="38"/>
      <c r="BJ98" s="38"/>
      <c r="BK98" s="38"/>
      <c r="BL98" s="38"/>
      <c r="BM98" s="38"/>
    </row>
    <row r="99" spans="1:65" x14ac:dyDescent="0.25">
      <c r="A99" s="38"/>
      <c r="B99" s="38"/>
      <c r="C99" s="38"/>
      <c r="D99" s="38"/>
      <c r="E99" s="40"/>
      <c r="F99" s="40"/>
      <c r="G99" s="40"/>
      <c r="H99" s="40"/>
      <c r="I99" s="40"/>
      <c r="J99" s="40"/>
      <c r="K99" s="40"/>
      <c r="L99" s="40"/>
      <c r="M99" s="40"/>
      <c r="N99" s="40"/>
      <c r="O99" s="38"/>
      <c r="P99" s="38"/>
      <c r="Q99" s="38"/>
      <c r="R99" s="38"/>
      <c r="S99" s="38"/>
      <c r="T99" s="38"/>
      <c r="U99" s="38"/>
      <c r="V99" s="38"/>
      <c r="W99" s="38"/>
      <c r="X99" s="38"/>
      <c r="Y99" s="38"/>
      <c r="Z99" s="38"/>
      <c r="AA99" s="46"/>
      <c r="AB99" s="40"/>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v>29</v>
      </c>
      <c r="BC99" s="38"/>
      <c r="BD99" s="38"/>
      <c r="BE99" s="38"/>
      <c r="BF99" s="38"/>
      <c r="BG99" s="67"/>
      <c r="BH99" s="38"/>
      <c r="BI99" s="38"/>
      <c r="BJ99" s="38"/>
      <c r="BK99" s="38"/>
      <c r="BL99" s="38"/>
      <c r="BM99" s="38"/>
    </row>
    <row r="100" spans="1:65" x14ac:dyDescent="0.25">
      <c r="A100" s="38"/>
      <c r="B100" s="38"/>
      <c r="C100" s="38"/>
      <c r="D100" s="38"/>
      <c r="E100" s="40"/>
      <c r="F100" s="40"/>
      <c r="G100" s="40"/>
      <c r="H100" s="40"/>
      <c r="I100" s="40"/>
      <c r="J100" s="40"/>
      <c r="K100" s="40"/>
      <c r="L100" s="40"/>
      <c r="M100" s="40"/>
      <c r="N100" s="40"/>
      <c r="O100" s="38"/>
      <c r="P100" s="38"/>
      <c r="Q100" s="38"/>
      <c r="R100" s="38"/>
      <c r="S100" s="38"/>
      <c r="T100" s="38"/>
      <c r="U100" s="38"/>
      <c r="V100" s="38"/>
      <c r="W100" s="38"/>
      <c r="X100" s="38"/>
      <c r="Y100" s="38"/>
      <c r="Z100" s="38"/>
      <c r="AA100" s="46"/>
      <c r="AB100" s="40"/>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v>30</v>
      </c>
      <c r="BC100" s="38"/>
      <c r="BD100" s="38"/>
      <c r="BE100" s="38"/>
      <c r="BF100" s="38"/>
      <c r="BG100" s="67"/>
      <c r="BH100" s="38"/>
      <c r="BI100" s="38"/>
      <c r="BJ100" s="38"/>
      <c r="BK100" s="38"/>
      <c r="BL100" s="38"/>
      <c r="BM100" s="38"/>
    </row>
    <row r="101" spans="1:65" x14ac:dyDescent="0.25">
      <c r="A101" s="38"/>
      <c r="B101" s="38"/>
      <c r="C101" s="38"/>
      <c r="D101" s="38"/>
      <c r="E101" s="40"/>
      <c r="F101" s="40"/>
      <c r="G101" s="40"/>
      <c r="H101" s="40"/>
      <c r="I101" s="40"/>
      <c r="J101" s="40"/>
      <c r="K101" s="40"/>
      <c r="L101" s="40"/>
      <c r="M101" s="40"/>
      <c r="N101" s="40"/>
      <c r="O101" s="38"/>
      <c r="P101" s="38"/>
      <c r="Q101" s="38"/>
      <c r="R101" s="38"/>
      <c r="S101" s="38"/>
      <c r="T101" s="38"/>
      <c r="U101" s="38"/>
      <c r="V101" s="38"/>
      <c r="W101" s="38"/>
      <c r="X101" s="38"/>
      <c r="Y101" s="38"/>
      <c r="Z101" s="38"/>
      <c r="AA101" s="46"/>
      <c r="AB101" s="40"/>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v>31</v>
      </c>
      <c r="BC101" s="38"/>
      <c r="BD101" s="38"/>
      <c r="BE101" s="38"/>
      <c r="BF101" s="38"/>
      <c r="BG101" s="67"/>
      <c r="BH101" s="38"/>
      <c r="BI101" s="38"/>
      <c r="BJ101" s="38"/>
      <c r="BK101" s="38"/>
      <c r="BL101" s="38"/>
      <c r="BM101" s="38"/>
    </row>
    <row r="102" spans="1:65" x14ac:dyDescent="0.25">
      <c r="A102" s="38"/>
      <c r="B102" s="38"/>
      <c r="C102" s="38"/>
      <c r="D102" s="38"/>
      <c r="E102" s="40"/>
      <c r="F102" s="40"/>
      <c r="G102" s="40"/>
      <c r="H102" s="40"/>
      <c r="I102" s="40"/>
      <c r="J102" s="40"/>
      <c r="K102" s="40"/>
      <c r="L102" s="40"/>
      <c r="M102" s="40"/>
      <c r="N102" s="40"/>
      <c r="O102" s="38"/>
      <c r="P102" s="38"/>
      <c r="Q102" s="38"/>
      <c r="R102" s="38"/>
      <c r="S102" s="38"/>
      <c r="T102" s="38"/>
      <c r="U102" s="38"/>
      <c r="V102" s="38"/>
      <c r="W102" s="38"/>
      <c r="X102" s="38"/>
      <c r="Y102" s="38"/>
      <c r="Z102" s="38"/>
      <c r="AA102" s="46"/>
      <c r="AB102" s="40"/>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v>32</v>
      </c>
      <c r="BC102" s="38"/>
      <c r="BD102" s="38"/>
      <c r="BE102" s="38"/>
      <c r="BF102" s="38"/>
      <c r="BG102" s="67"/>
      <c r="BH102" s="38"/>
      <c r="BI102" s="38"/>
      <c r="BJ102" s="38"/>
      <c r="BK102" s="38"/>
      <c r="BL102" s="38"/>
      <c r="BM102" s="38"/>
    </row>
    <row r="103" spans="1:65" x14ac:dyDescent="0.25">
      <c r="A103" s="38"/>
      <c r="B103" s="38"/>
      <c r="C103" s="38"/>
      <c r="D103" s="38"/>
      <c r="E103" s="40"/>
      <c r="F103" s="40"/>
      <c r="G103" s="40"/>
      <c r="H103" s="40"/>
      <c r="I103" s="40"/>
      <c r="J103" s="40"/>
      <c r="K103" s="40"/>
      <c r="L103" s="40"/>
      <c r="M103" s="40"/>
      <c r="N103" s="40"/>
      <c r="O103" s="38"/>
      <c r="P103" s="38"/>
      <c r="Q103" s="38"/>
      <c r="R103" s="38"/>
      <c r="S103" s="38"/>
      <c r="T103" s="38"/>
      <c r="U103" s="38"/>
      <c r="V103" s="38"/>
      <c r="W103" s="38"/>
      <c r="X103" s="38"/>
      <c r="Y103" s="38"/>
      <c r="Z103" s="38"/>
      <c r="AA103" s="46"/>
      <c r="AB103" s="40"/>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v>33</v>
      </c>
      <c r="BC103" s="38"/>
      <c r="BD103" s="38"/>
      <c r="BE103" s="38"/>
      <c r="BF103" s="38"/>
      <c r="BG103" s="67"/>
      <c r="BH103" s="38"/>
      <c r="BI103" s="38"/>
      <c r="BJ103" s="38"/>
      <c r="BK103" s="38"/>
      <c r="BL103" s="38"/>
      <c r="BM103" s="38"/>
    </row>
    <row r="104" spans="1:65" x14ac:dyDescent="0.25">
      <c r="A104" s="38"/>
      <c r="B104" s="38"/>
      <c r="C104" s="38"/>
      <c r="D104" s="38"/>
      <c r="E104" s="40"/>
      <c r="F104" s="40"/>
      <c r="G104" s="40"/>
      <c r="H104" s="40"/>
      <c r="I104" s="40"/>
      <c r="J104" s="40"/>
      <c r="K104" s="40"/>
      <c r="L104" s="40"/>
      <c r="M104" s="40"/>
      <c r="N104" s="40"/>
      <c r="O104" s="38"/>
      <c r="P104" s="38"/>
      <c r="Q104" s="38"/>
      <c r="R104" s="38"/>
      <c r="S104" s="38"/>
      <c r="T104" s="38"/>
      <c r="U104" s="38"/>
      <c r="V104" s="38"/>
      <c r="W104" s="38"/>
      <c r="X104" s="38"/>
      <c r="Y104" s="38"/>
      <c r="Z104" s="38"/>
      <c r="AA104" s="46"/>
      <c r="AB104" s="40"/>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v>34</v>
      </c>
      <c r="BC104" s="38"/>
      <c r="BD104" s="38"/>
      <c r="BE104" s="38"/>
      <c r="BF104" s="38"/>
      <c r="BG104" s="67"/>
      <c r="BH104" s="38"/>
      <c r="BI104" s="38"/>
      <c r="BJ104" s="38"/>
      <c r="BK104" s="38"/>
      <c r="BL104" s="38"/>
      <c r="BM104" s="38"/>
    </row>
    <row r="105" spans="1:65" x14ac:dyDescent="0.25">
      <c r="A105" s="38"/>
      <c r="B105" s="38"/>
      <c r="C105" s="38"/>
      <c r="D105" s="38"/>
      <c r="E105" s="40"/>
      <c r="F105" s="40"/>
      <c r="G105" s="40"/>
      <c r="H105" s="40"/>
      <c r="I105" s="40"/>
      <c r="J105" s="40"/>
      <c r="K105" s="40"/>
      <c r="L105" s="40"/>
      <c r="M105" s="40"/>
      <c r="N105" s="40"/>
      <c r="O105" s="38"/>
      <c r="P105" s="38"/>
      <c r="Q105" s="38"/>
      <c r="R105" s="38"/>
      <c r="S105" s="38"/>
      <c r="T105" s="38"/>
      <c r="U105" s="38"/>
      <c r="V105" s="38"/>
      <c r="W105" s="38"/>
      <c r="X105" s="38"/>
      <c r="Y105" s="38"/>
      <c r="Z105" s="38"/>
      <c r="AA105" s="46"/>
      <c r="AB105" s="40"/>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v>35</v>
      </c>
      <c r="BC105" s="38"/>
      <c r="BD105" s="38"/>
      <c r="BE105" s="38"/>
      <c r="BF105" s="38"/>
      <c r="BG105" s="67"/>
      <c r="BH105" s="38"/>
      <c r="BI105" s="38"/>
      <c r="BJ105" s="38"/>
      <c r="BK105" s="38"/>
      <c r="BL105" s="38"/>
      <c r="BM105" s="38"/>
    </row>
    <row r="106" spans="1:65" x14ac:dyDescent="0.25">
      <c r="A106" s="38"/>
      <c r="B106" s="38"/>
      <c r="C106" s="38"/>
      <c r="D106" s="38"/>
      <c r="E106" s="40"/>
      <c r="F106" s="40"/>
      <c r="G106" s="40"/>
      <c r="H106" s="40"/>
      <c r="I106" s="40"/>
      <c r="J106" s="40"/>
      <c r="K106" s="40"/>
      <c r="L106" s="40"/>
      <c r="M106" s="40"/>
      <c r="N106" s="40"/>
      <c r="O106" s="38"/>
      <c r="P106" s="38"/>
      <c r="Q106" s="38"/>
      <c r="R106" s="38"/>
      <c r="S106" s="38"/>
      <c r="T106" s="38"/>
      <c r="U106" s="38"/>
      <c r="V106" s="38"/>
      <c r="W106" s="38"/>
      <c r="X106" s="38"/>
      <c r="Y106" s="38"/>
      <c r="Z106" s="38"/>
      <c r="AA106" s="46"/>
      <c r="AB106" s="40"/>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v>36</v>
      </c>
      <c r="BC106" s="38"/>
      <c r="BD106" s="38"/>
      <c r="BE106" s="38"/>
      <c r="BF106" s="38"/>
      <c r="BG106" s="67"/>
      <c r="BH106" s="38"/>
      <c r="BI106" s="38"/>
      <c r="BJ106" s="38"/>
      <c r="BK106" s="38"/>
      <c r="BL106" s="38"/>
      <c r="BM106" s="38"/>
    </row>
    <row r="107" spans="1:65" x14ac:dyDescent="0.25">
      <c r="A107" s="38"/>
      <c r="B107" s="38"/>
      <c r="C107" s="38"/>
      <c r="D107" s="38"/>
      <c r="E107" s="40"/>
      <c r="F107" s="40"/>
      <c r="G107" s="40"/>
      <c r="H107" s="40"/>
      <c r="I107" s="40"/>
      <c r="J107" s="40"/>
      <c r="K107" s="40"/>
      <c r="L107" s="40"/>
      <c r="M107" s="40"/>
      <c r="N107" s="40"/>
      <c r="O107" s="38"/>
      <c r="P107" s="38"/>
      <c r="Q107" s="38"/>
      <c r="R107" s="38"/>
      <c r="S107" s="38"/>
      <c r="T107" s="38"/>
      <c r="U107" s="38"/>
      <c r="V107" s="38"/>
      <c r="W107" s="38"/>
      <c r="X107" s="38"/>
      <c r="Y107" s="38"/>
      <c r="Z107" s="38"/>
      <c r="AA107" s="46"/>
      <c r="AB107" s="40"/>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v>37</v>
      </c>
      <c r="BC107" s="38"/>
      <c r="BD107" s="38"/>
      <c r="BE107" s="38"/>
      <c r="BF107" s="38"/>
      <c r="BG107" s="67"/>
      <c r="BH107" s="38"/>
      <c r="BI107" s="38"/>
      <c r="BJ107" s="38"/>
      <c r="BK107" s="38"/>
      <c r="BL107" s="38"/>
      <c r="BM107" s="38"/>
    </row>
    <row r="108" spans="1:65" x14ac:dyDescent="0.25">
      <c r="A108" s="38"/>
      <c r="B108" s="38"/>
      <c r="C108" s="38"/>
      <c r="D108" s="38"/>
      <c r="E108" s="40"/>
      <c r="F108" s="40"/>
      <c r="G108" s="40"/>
      <c r="H108" s="40"/>
      <c r="I108" s="40"/>
      <c r="J108" s="40"/>
      <c r="K108" s="40"/>
      <c r="L108" s="40"/>
      <c r="M108" s="40"/>
      <c r="N108" s="40"/>
      <c r="O108" s="38"/>
      <c r="P108" s="38"/>
      <c r="Q108" s="38"/>
      <c r="R108" s="38"/>
      <c r="S108" s="38"/>
      <c r="T108" s="38"/>
      <c r="U108" s="38"/>
      <c r="V108" s="38"/>
      <c r="W108" s="38"/>
      <c r="X108" s="38"/>
      <c r="Y108" s="38"/>
      <c r="Z108" s="38"/>
      <c r="AA108" s="46"/>
      <c r="AB108" s="40"/>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v>38</v>
      </c>
      <c r="BC108" s="38"/>
      <c r="BD108" s="38"/>
      <c r="BE108" s="38"/>
      <c r="BF108" s="38"/>
      <c r="BG108" s="67"/>
      <c r="BH108" s="38"/>
      <c r="BI108" s="38"/>
      <c r="BJ108" s="38"/>
      <c r="BK108" s="38"/>
      <c r="BL108" s="38"/>
      <c r="BM108" s="38"/>
    </row>
    <row r="109" spans="1:65" x14ac:dyDescent="0.25">
      <c r="A109" s="38"/>
      <c r="B109" s="38"/>
      <c r="C109" s="38"/>
      <c r="D109" s="38"/>
      <c r="E109" s="40"/>
      <c r="F109" s="40"/>
      <c r="G109" s="40"/>
      <c r="H109" s="40"/>
      <c r="I109" s="40"/>
      <c r="J109" s="40"/>
      <c r="K109" s="40"/>
      <c r="L109" s="40"/>
      <c r="M109" s="40"/>
      <c r="N109" s="40"/>
      <c r="O109" s="38"/>
      <c r="P109" s="38"/>
      <c r="Q109" s="38"/>
      <c r="R109" s="38"/>
      <c r="S109" s="38"/>
      <c r="T109" s="38"/>
      <c r="U109" s="38"/>
      <c r="V109" s="38"/>
      <c r="W109" s="38"/>
      <c r="X109" s="38"/>
      <c r="Y109" s="38"/>
      <c r="Z109" s="38"/>
      <c r="AA109" s="46"/>
      <c r="AB109" s="40"/>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v>39</v>
      </c>
      <c r="BC109" s="38"/>
      <c r="BD109" s="38"/>
      <c r="BE109" s="38"/>
      <c r="BF109" s="38"/>
      <c r="BG109" s="67"/>
      <c r="BH109" s="38"/>
      <c r="BI109" s="38"/>
      <c r="BJ109" s="38"/>
      <c r="BK109" s="38"/>
      <c r="BL109" s="38"/>
      <c r="BM109" s="38"/>
    </row>
    <row r="110" spans="1:65" x14ac:dyDescent="0.25">
      <c r="A110" s="38"/>
      <c r="B110" s="38"/>
      <c r="C110" s="38"/>
      <c r="D110" s="38"/>
      <c r="E110" s="40"/>
      <c r="F110" s="40"/>
      <c r="G110" s="40"/>
      <c r="H110" s="40"/>
      <c r="I110" s="40"/>
      <c r="J110" s="40"/>
      <c r="K110" s="40"/>
      <c r="L110" s="40"/>
      <c r="M110" s="40"/>
      <c r="N110" s="40"/>
      <c r="O110" s="38"/>
      <c r="P110" s="38"/>
      <c r="Q110" s="38"/>
      <c r="R110" s="38"/>
      <c r="S110" s="38"/>
      <c r="T110" s="38"/>
      <c r="U110" s="38"/>
      <c r="V110" s="38"/>
      <c r="W110" s="38"/>
      <c r="X110" s="38"/>
      <c r="Y110" s="38"/>
      <c r="Z110" s="38"/>
      <c r="AA110" s="46"/>
      <c r="AB110" s="40"/>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v>40</v>
      </c>
      <c r="BC110" s="38"/>
      <c r="BD110" s="38"/>
      <c r="BE110" s="38"/>
      <c r="BF110" s="38"/>
      <c r="BG110" s="67"/>
      <c r="BH110" s="38"/>
      <c r="BI110" s="38"/>
      <c r="BJ110" s="38"/>
      <c r="BK110" s="38"/>
      <c r="BL110" s="38"/>
      <c r="BM110" s="38"/>
    </row>
    <row r="111" spans="1:65" x14ac:dyDescent="0.25">
      <c r="A111" s="38"/>
      <c r="B111" s="38"/>
      <c r="C111" s="38"/>
      <c r="D111" s="38"/>
      <c r="E111" s="40"/>
      <c r="F111" s="40"/>
      <c r="G111" s="40"/>
      <c r="H111" s="40"/>
      <c r="I111" s="40"/>
      <c r="J111" s="40"/>
      <c r="K111" s="40"/>
      <c r="L111" s="40"/>
      <c r="M111" s="40"/>
      <c r="N111" s="40"/>
      <c r="O111" s="38"/>
      <c r="P111" s="38"/>
      <c r="Q111" s="38"/>
      <c r="R111" s="38"/>
      <c r="S111" s="38"/>
      <c r="T111" s="38"/>
      <c r="U111" s="38"/>
      <c r="V111" s="38"/>
      <c r="W111" s="38"/>
      <c r="X111" s="38"/>
      <c r="Y111" s="38"/>
      <c r="Z111" s="38"/>
      <c r="AA111" s="46"/>
      <c r="AB111" s="40"/>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v>41</v>
      </c>
      <c r="BC111" s="38"/>
      <c r="BD111" s="38"/>
      <c r="BE111" s="38"/>
      <c r="BF111" s="38"/>
      <c r="BG111" s="67"/>
      <c r="BH111" s="38"/>
      <c r="BI111" s="38"/>
      <c r="BJ111" s="38"/>
      <c r="BK111" s="38"/>
      <c r="BL111" s="38"/>
      <c r="BM111" s="38"/>
    </row>
    <row r="112" spans="1:65" x14ac:dyDescent="0.25">
      <c r="A112" s="38"/>
      <c r="B112" s="38"/>
      <c r="C112" s="38"/>
      <c r="D112" s="38"/>
      <c r="E112" s="40"/>
      <c r="F112" s="40"/>
      <c r="G112" s="40"/>
      <c r="H112" s="40"/>
      <c r="I112" s="40"/>
      <c r="J112" s="40"/>
      <c r="K112" s="40"/>
      <c r="L112" s="40"/>
      <c r="M112" s="40"/>
      <c r="N112" s="40"/>
      <c r="O112" s="38"/>
      <c r="P112" s="38"/>
      <c r="Q112" s="38"/>
      <c r="R112" s="38"/>
      <c r="S112" s="38"/>
      <c r="T112" s="38"/>
      <c r="U112" s="38"/>
      <c r="V112" s="38"/>
      <c r="W112" s="38"/>
      <c r="X112" s="38"/>
      <c r="Y112" s="38"/>
      <c r="Z112" s="38"/>
      <c r="AA112" s="46"/>
      <c r="AB112" s="40"/>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v>42</v>
      </c>
      <c r="BC112" s="38"/>
      <c r="BD112" s="38"/>
      <c r="BE112" s="38"/>
      <c r="BF112" s="38"/>
      <c r="BG112" s="67"/>
      <c r="BH112" s="38"/>
      <c r="BI112" s="38"/>
      <c r="BJ112" s="38"/>
      <c r="BK112" s="38"/>
      <c r="BL112" s="38"/>
      <c r="BM112" s="38"/>
    </row>
    <row r="113" spans="1:65" x14ac:dyDescent="0.25">
      <c r="A113" s="38"/>
      <c r="B113" s="38"/>
      <c r="C113" s="38"/>
      <c r="D113" s="38"/>
      <c r="E113" s="40"/>
      <c r="F113" s="40"/>
      <c r="G113" s="40"/>
      <c r="H113" s="40"/>
      <c r="I113" s="40"/>
      <c r="J113" s="40"/>
      <c r="K113" s="40"/>
      <c r="L113" s="40"/>
      <c r="M113" s="40"/>
      <c r="N113" s="40"/>
      <c r="O113" s="38"/>
      <c r="P113" s="38"/>
      <c r="Q113" s="38"/>
      <c r="R113" s="38"/>
      <c r="S113" s="38"/>
      <c r="T113" s="38"/>
      <c r="U113" s="38"/>
      <c r="V113" s="38"/>
      <c r="W113" s="38"/>
      <c r="X113" s="38"/>
      <c r="Y113" s="38"/>
      <c r="Z113" s="38"/>
      <c r="AA113" s="46"/>
      <c r="AB113" s="40"/>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v>43</v>
      </c>
      <c r="BC113" s="38"/>
      <c r="BD113" s="38"/>
      <c r="BE113" s="38"/>
      <c r="BF113" s="38"/>
      <c r="BG113" s="67"/>
      <c r="BH113" s="38"/>
      <c r="BI113" s="38"/>
      <c r="BJ113" s="38"/>
      <c r="BK113" s="38"/>
      <c r="BL113" s="38"/>
      <c r="BM113" s="38"/>
    </row>
    <row r="114" spans="1:65" x14ac:dyDescent="0.25">
      <c r="A114" s="38"/>
      <c r="B114" s="38"/>
      <c r="C114" s="38"/>
      <c r="D114" s="38"/>
      <c r="E114" s="40"/>
      <c r="F114" s="40"/>
      <c r="G114" s="40"/>
      <c r="H114" s="40"/>
      <c r="I114" s="40"/>
      <c r="J114" s="40"/>
      <c r="K114" s="40"/>
      <c r="L114" s="40"/>
      <c r="M114" s="40"/>
      <c r="N114" s="40"/>
      <c r="O114" s="38"/>
      <c r="P114" s="38"/>
      <c r="Q114" s="38"/>
      <c r="R114" s="38"/>
      <c r="S114" s="38"/>
      <c r="T114" s="38"/>
      <c r="U114" s="38"/>
      <c r="V114" s="38"/>
      <c r="W114" s="38"/>
      <c r="X114" s="38"/>
      <c r="Y114" s="38"/>
      <c r="Z114" s="38"/>
      <c r="AA114" s="46"/>
      <c r="AB114" s="40"/>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v>44</v>
      </c>
      <c r="BC114" s="38"/>
      <c r="BD114" s="38"/>
      <c r="BE114" s="38"/>
      <c r="BF114" s="38"/>
      <c r="BG114" s="67"/>
      <c r="BH114" s="38"/>
      <c r="BI114" s="38"/>
      <c r="BJ114" s="38"/>
      <c r="BK114" s="38"/>
      <c r="BL114" s="38"/>
      <c r="BM114" s="38"/>
    </row>
    <row r="115" spans="1:65" x14ac:dyDescent="0.25">
      <c r="A115" s="38"/>
      <c r="B115" s="38"/>
      <c r="C115" s="38"/>
      <c r="D115" s="38"/>
      <c r="E115" s="40"/>
      <c r="F115" s="40"/>
      <c r="G115" s="40"/>
      <c r="H115" s="40"/>
      <c r="I115" s="40"/>
      <c r="J115" s="40"/>
      <c r="K115" s="40"/>
      <c r="L115" s="40"/>
      <c r="M115" s="40"/>
      <c r="N115" s="40"/>
      <c r="O115" s="38"/>
      <c r="P115" s="38"/>
      <c r="Q115" s="38"/>
      <c r="R115" s="38"/>
      <c r="S115" s="38"/>
      <c r="T115" s="38"/>
      <c r="U115" s="38"/>
      <c r="V115" s="38"/>
      <c r="W115" s="38"/>
      <c r="X115" s="38"/>
      <c r="Y115" s="38"/>
      <c r="Z115" s="38"/>
      <c r="AA115" s="46"/>
      <c r="AB115" s="40"/>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v>45</v>
      </c>
      <c r="BC115" s="38"/>
      <c r="BD115" s="38"/>
      <c r="BE115" s="38"/>
      <c r="BF115" s="38"/>
      <c r="BG115" s="67"/>
      <c r="BH115" s="38"/>
      <c r="BI115" s="38"/>
      <c r="BJ115" s="38"/>
      <c r="BK115" s="38"/>
      <c r="BL115" s="38"/>
      <c r="BM115" s="38"/>
    </row>
    <row r="116" spans="1:65" x14ac:dyDescent="0.25">
      <c r="A116" s="38"/>
      <c r="B116" s="38"/>
      <c r="C116" s="38"/>
      <c r="D116" s="38"/>
      <c r="E116" s="40"/>
      <c r="F116" s="40"/>
      <c r="G116" s="40"/>
      <c r="H116" s="40"/>
      <c r="I116" s="40"/>
      <c r="J116" s="40"/>
      <c r="K116" s="40"/>
      <c r="L116" s="40"/>
      <c r="M116" s="40"/>
      <c r="N116" s="40"/>
      <c r="O116" s="38"/>
      <c r="P116" s="38"/>
      <c r="Q116" s="38"/>
      <c r="R116" s="38"/>
      <c r="S116" s="38"/>
      <c r="T116" s="38"/>
      <c r="U116" s="38"/>
      <c r="V116" s="38"/>
      <c r="W116" s="38"/>
      <c r="X116" s="38"/>
      <c r="Y116" s="38"/>
      <c r="Z116" s="38"/>
      <c r="AA116" s="46"/>
      <c r="AB116" s="40"/>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v>46</v>
      </c>
      <c r="BC116" s="38"/>
      <c r="BD116" s="38"/>
      <c r="BE116" s="38"/>
      <c r="BF116" s="38"/>
      <c r="BG116" s="67"/>
      <c r="BH116" s="38"/>
      <c r="BI116" s="38"/>
      <c r="BJ116" s="38"/>
      <c r="BK116" s="38"/>
      <c r="BL116" s="38"/>
      <c r="BM116" s="38"/>
    </row>
    <row r="117" spans="1:65" x14ac:dyDescent="0.25">
      <c r="A117" s="38"/>
      <c r="B117" s="38"/>
      <c r="C117" s="38"/>
      <c r="D117" s="38"/>
      <c r="E117" s="40"/>
      <c r="F117" s="40"/>
      <c r="G117" s="40"/>
      <c r="H117" s="40"/>
      <c r="I117" s="40"/>
      <c r="J117" s="40"/>
      <c r="K117" s="40"/>
      <c r="L117" s="40"/>
      <c r="M117" s="40"/>
      <c r="N117" s="40"/>
      <c r="O117" s="38"/>
      <c r="P117" s="38"/>
      <c r="Q117" s="38"/>
      <c r="R117" s="38"/>
      <c r="S117" s="38"/>
      <c r="T117" s="38"/>
      <c r="U117" s="38"/>
      <c r="V117" s="38"/>
      <c r="W117" s="38"/>
      <c r="X117" s="38"/>
      <c r="Y117" s="38"/>
      <c r="Z117" s="38"/>
      <c r="AA117" s="46"/>
      <c r="AB117" s="40"/>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v>47</v>
      </c>
      <c r="BC117" s="38"/>
      <c r="BD117" s="38"/>
      <c r="BE117" s="38"/>
      <c r="BF117" s="38"/>
      <c r="BG117" s="67"/>
      <c r="BH117" s="38"/>
      <c r="BI117" s="38"/>
      <c r="BJ117" s="38"/>
      <c r="BK117" s="38"/>
      <c r="BL117" s="38"/>
      <c r="BM117" s="38"/>
    </row>
    <row r="118" spans="1:65" x14ac:dyDescent="0.25">
      <c r="A118" s="38"/>
      <c r="B118" s="38"/>
      <c r="C118" s="38"/>
      <c r="D118" s="38"/>
      <c r="E118" s="40"/>
      <c r="F118" s="40"/>
      <c r="G118" s="40"/>
      <c r="H118" s="40"/>
      <c r="I118" s="40"/>
      <c r="J118" s="40"/>
      <c r="K118" s="40"/>
      <c r="L118" s="40"/>
      <c r="M118" s="40"/>
      <c r="N118" s="40"/>
      <c r="O118" s="38"/>
      <c r="P118" s="38"/>
      <c r="Q118" s="38"/>
      <c r="R118" s="38"/>
      <c r="S118" s="38"/>
      <c r="T118" s="38"/>
      <c r="U118" s="38"/>
      <c r="V118" s="38"/>
      <c r="W118" s="38"/>
      <c r="X118" s="38"/>
      <c r="Y118" s="38"/>
      <c r="Z118" s="38"/>
      <c r="AA118" s="46"/>
      <c r="AB118" s="40"/>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v>48</v>
      </c>
      <c r="BC118" s="38"/>
      <c r="BD118" s="38"/>
      <c r="BE118" s="38"/>
      <c r="BF118" s="38"/>
      <c r="BG118" s="67"/>
      <c r="BH118" s="38"/>
      <c r="BI118" s="38"/>
      <c r="BJ118" s="38"/>
      <c r="BK118" s="38"/>
      <c r="BL118" s="38"/>
      <c r="BM118" s="38"/>
    </row>
    <row r="119" spans="1:65" x14ac:dyDescent="0.25">
      <c r="A119" s="38"/>
      <c r="B119" s="38"/>
      <c r="C119" s="38"/>
      <c r="D119" s="38"/>
      <c r="E119" s="40"/>
      <c r="F119" s="40"/>
      <c r="G119" s="40"/>
      <c r="H119" s="40"/>
      <c r="I119" s="40"/>
      <c r="J119" s="40"/>
      <c r="K119" s="40"/>
      <c r="L119" s="40"/>
      <c r="M119" s="40"/>
      <c r="N119" s="40"/>
      <c r="O119" s="38"/>
      <c r="P119" s="38"/>
      <c r="Q119" s="38"/>
      <c r="R119" s="38"/>
      <c r="S119" s="38"/>
      <c r="T119" s="38"/>
      <c r="U119" s="38"/>
      <c r="V119" s="38"/>
      <c r="W119" s="38"/>
      <c r="X119" s="38"/>
      <c r="Y119" s="38"/>
      <c r="Z119" s="38"/>
      <c r="AA119" s="46"/>
      <c r="AB119" s="40"/>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v>49</v>
      </c>
      <c r="BC119" s="38"/>
      <c r="BD119" s="38"/>
      <c r="BE119" s="38"/>
      <c r="BF119" s="38"/>
      <c r="BG119" s="67"/>
      <c r="BH119" s="38"/>
      <c r="BI119" s="38"/>
      <c r="BJ119" s="38"/>
      <c r="BK119" s="38"/>
      <c r="BL119" s="38"/>
      <c r="BM119" s="38"/>
    </row>
    <row r="120" spans="1:65" x14ac:dyDescent="0.25">
      <c r="A120" s="38"/>
      <c r="B120" s="38"/>
      <c r="C120" s="38"/>
      <c r="D120" s="38"/>
      <c r="E120" s="40"/>
      <c r="F120" s="40"/>
      <c r="G120" s="40"/>
      <c r="H120" s="40"/>
      <c r="I120" s="40"/>
      <c r="J120" s="40"/>
      <c r="K120" s="40"/>
      <c r="L120" s="40"/>
      <c r="M120" s="40"/>
      <c r="N120" s="40"/>
      <c r="O120" s="38"/>
      <c r="P120" s="38"/>
      <c r="Q120" s="38"/>
      <c r="R120" s="38"/>
      <c r="S120" s="38"/>
      <c r="T120" s="38"/>
      <c r="U120" s="38"/>
      <c r="V120" s="38"/>
      <c r="W120" s="38"/>
      <c r="X120" s="38"/>
      <c r="Y120" s="38"/>
      <c r="Z120" s="38"/>
      <c r="AA120" s="46"/>
      <c r="AB120" s="40"/>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v>50</v>
      </c>
      <c r="BC120" s="38"/>
      <c r="BD120" s="38"/>
      <c r="BE120" s="38"/>
      <c r="BF120" s="38"/>
      <c r="BG120" s="67"/>
      <c r="BH120" s="38"/>
      <c r="BI120" s="38"/>
      <c r="BJ120" s="38"/>
      <c r="BK120" s="38"/>
      <c r="BL120" s="38"/>
      <c r="BM120" s="38"/>
    </row>
    <row r="121" spans="1:65" x14ac:dyDescent="0.25">
      <c r="A121" s="38"/>
      <c r="B121" s="38"/>
      <c r="C121" s="38"/>
      <c r="D121" s="38"/>
      <c r="E121" s="40"/>
      <c r="F121" s="40"/>
      <c r="G121" s="40"/>
      <c r="H121" s="40"/>
      <c r="I121" s="40"/>
      <c r="J121" s="40"/>
      <c r="K121" s="40"/>
      <c r="L121" s="40"/>
      <c r="M121" s="40"/>
      <c r="N121" s="40"/>
      <c r="O121" s="38"/>
      <c r="P121" s="38"/>
      <c r="Q121" s="38"/>
      <c r="R121" s="38"/>
      <c r="S121" s="38"/>
      <c r="T121" s="38"/>
      <c r="U121" s="38"/>
      <c r="V121" s="38"/>
      <c r="W121" s="38"/>
      <c r="X121" s="38"/>
      <c r="Y121" s="38"/>
      <c r="Z121" s="38"/>
      <c r="AA121" s="46"/>
      <c r="AB121" s="40"/>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v>51</v>
      </c>
      <c r="BC121" s="38"/>
      <c r="BD121" s="38"/>
      <c r="BE121" s="38"/>
      <c r="BF121" s="38"/>
      <c r="BG121" s="67"/>
      <c r="BH121" s="38"/>
      <c r="BI121" s="38"/>
      <c r="BJ121" s="38"/>
      <c r="BK121" s="38"/>
      <c r="BL121" s="38"/>
      <c r="BM121" s="38"/>
    </row>
    <row r="122" spans="1:65" x14ac:dyDescent="0.25">
      <c r="A122" s="38"/>
      <c r="B122" s="38"/>
      <c r="C122" s="38"/>
      <c r="D122" s="38"/>
      <c r="E122" s="40"/>
      <c r="F122" s="40"/>
      <c r="G122" s="40"/>
      <c r="H122" s="40"/>
      <c r="I122" s="40"/>
      <c r="J122" s="40"/>
      <c r="K122" s="40"/>
      <c r="L122" s="40"/>
      <c r="M122" s="40"/>
      <c r="N122" s="40"/>
      <c r="O122" s="38"/>
      <c r="P122" s="38"/>
      <c r="Q122" s="38"/>
      <c r="R122" s="38"/>
      <c r="S122" s="38"/>
      <c r="T122" s="38"/>
      <c r="U122" s="38"/>
      <c r="V122" s="38"/>
      <c r="W122" s="38"/>
      <c r="X122" s="38"/>
      <c r="Y122" s="38"/>
      <c r="Z122" s="38"/>
      <c r="AA122" s="46"/>
      <c r="AB122" s="40"/>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v>52</v>
      </c>
      <c r="BC122" s="38"/>
      <c r="BD122" s="38"/>
      <c r="BE122" s="38"/>
      <c r="BF122" s="38"/>
      <c r="BG122" s="67"/>
      <c r="BH122" s="38"/>
      <c r="BI122" s="38"/>
      <c r="BJ122" s="38"/>
      <c r="BK122" s="38"/>
      <c r="BL122" s="38"/>
      <c r="BM122" s="38"/>
    </row>
    <row r="123" spans="1:65" x14ac:dyDescent="0.25">
      <c r="A123" s="38"/>
      <c r="B123" s="38"/>
      <c r="C123" s="38"/>
      <c r="D123" s="38"/>
      <c r="E123" s="40"/>
      <c r="F123" s="40"/>
      <c r="G123" s="40"/>
      <c r="H123" s="40"/>
      <c r="I123" s="40"/>
      <c r="J123" s="40"/>
      <c r="K123" s="40"/>
      <c r="L123" s="40"/>
      <c r="M123" s="40"/>
      <c r="N123" s="40"/>
      <c r="O123" s="38"/>
      <c r="P123" s="38"/>
      <c r="Q123" s="38"/>
      <c r="R123" s="38"/>
      <c r="S123" s="38"/>
      <c r="T123" s="38"/>
      <c r="U123" s="38"/>
      <c r="V123" s="38"/>
      <c r="W123" s="38"/>
      <c r="X123" s="38"/>
      <c r="Y123" s="38"/>
      <c r="Z123" s="38"/>
      <c r="AA123" s="46"/>
      <c r="AB123" s="40"/>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v>53</v>
      </c>
      <c r="BC123" s="38"/>
      <c r="BD123" s="38"/>
      <c r="BE123" s="38"/>
      <c r="BF123" s="38"/>
      <c r="BG123" s="67"/>
      <c r="BH123" s="38"/>
      <c r="BI123" s="38"/>
      <c r="BJ123" s="38"/>
      <c r="BK123" s="38"/>
      <c r="BL123" s="38"/>
      <c r="BM123" s="38"/>
    </row>
    <row r="124" spans="1:65" x14ac:dyDescent="0.25">
      <c r="A124" s="38"/>
      <c r="B124" s="38"/>
      <c r="C124" s="38"/>
      <c r="D124" s="38"/>
      <c r="E124" s="40"/>
      <c r="F124" s="40"/>
      <c r="G124" s="40"/>
      <c r="H124" s="40"/>
      <c r="I124" s="40"/>
      <c r="J124" s="40"/>
      <c r="K124" s="40"/>
      <c r="L124" s="40"/>
      <c r="M124" s="40"/>
      <c r="N124" s="40"/>
      <c r="O124" s="38"/>
      <c r="P124" s="38"/>
      <c r="Q124" s="38"/>
      <c r="R124" s="38"/>
      <c r="S124" s="38"/>
      <c r="T124" s="38"/>
      <c r="U124" s="38"/>
      <c r="V124" s="38"/>
      <c r="W124" s="38"/>
      <c r="X124" s="38"/>
      <c r="Y124" s="38"/>
      <c r="Z124" s="38"/>
      <c r="AA124" s="46"/>
      <c r="AB124" s="40"/>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v>54</v>
      </c>
      <c r="BC124" s="38"/>
      <c r="BD124" s="38"/>
      <c r="BE124" s="38"/>
      <c r="BF124" s="38"/>
      <c r="BG124" s="67"/>
      <c r="BH124" s="38"/>
      <c r="BI124" s="38"/>
      <c r="BJ124" s="38"/>
      <c r="BK124" s="38"/>
      <c r="BL124" s="38"/>
      <c r="BM124" s="38"/>
    </row>
    <row r="125" spans="1:65" x14ac:dyDescent="0.25">
      <c r="A125" s="38"/>
      <c r="B125" s="38"/>
      <c r="C125" s="38"/>
      <c r="D125" s="38"/>
      <c r="E125" s="40"/>
      <c r="F125" s="40"/>
      <c r="G125" s="40"/>
      <c r="H125" s="40"/>
      <c r="I125" s="40"/>
      <c r="J125" s="40"/>
      <c r="K125" s="40"/>
      <c r="L125" s="40"/>
      <c r="M125" s="40"/>
      <c r="N125" s="40"/>
      <c r="O125" s="38"/>
      <c r="P125" s="38"/>
      <c r="Q125" s="38"/>
      <c r="R125" s="38"/>
      <c r="S125" s="38"/>
      <c r="T125" s="38"/>
      <c r="U125" s="38"/>
      <c r="V125" s="38"/>
      <c r="W125" s="38"/>
      <c r="X125" s="38"/>
      <c r="Y125" s="38"/>
      <c r="Z125" s="38"/>
      <c r="AA125" s="46"/>
      <c r="AB125" s="40"/>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v>55</v>
      </c>
      <c r="BC125" s="38"/>
      <c r="BD125" s="38"/>
      <c r="BE125" s="38"/>
      <c r="BF125" s="38"/>
      <c r="BG125" s="67"/>
      <c r="BH125" s="38"/>
      <c r="BI125" s="38"/>
      <c r="BJ125" s="38"/>
      <c r="BK125" s="38"/>
      <c r="BL125" s="38"/>
      <c r="BM125" s="38"/>
    </row>
    <row r="126" spans="1:65" x14ac:dyDescent="0.25">
      <c r="A126" s="38"/>
      <c r="B126" s="38"/>
      <c r="C126" s="38"/>
      <c r="D126" s="38"/>
      <c r="E126" s="40"/>
      <c r="F126" s="40"/>
      <c r="G126" s="40"/>
      <c r="H126" s="40"/>
      <c r="I126" s="40"/>
      <c r="J126" s="40"/>
      <c r="K126" s="40"/>
      <c r="L126" s="40"/>
      <c r="M126" s="40"/>
      <c r="N126" s="40"/>
      <c r="O126" s="38"/>
      <c r="P126" s="38"/>
      <c r="Q126" s="38"/>
      <c r="R126" s="38"/>
      <c r="S126" s="38"/>
      <c r="T126" s="38"/>
      <c r="U126" s="38"/>
      <c r="V126" s="38"/>
      <c r="W126" s="38"/>
      <c r="X126" s="38"/>
      <c r="Y126" s="38"/>
      <c r="Z126" s="38"/>
      <c r="AA126" s="46"/>
      <c r="AB126" s="40"/>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v>56</v>
      </c>
      <c r="BC126" s="38"/>
      <c r="BD126" s="38"/>
      <c r="BE126" s="38"/>
      <c r="BF126" s="38"/>
      <c r="BG126" s="67"/>
      <c r="BH126" s="38"/>
      <c r="BI126" s="38"/>
      <c r="BJ126" s="38"/>
      <c r="BK126" s="38"/>
      <c r="BL126" s="38"/>
      <c r="BM126" s="38"/>
    </row>
    <row r="127" spans="1:65" x14ac:dyDescent="0.25">
      <c r="A127" s="38"/>
      <c r="B127" s="38"/>
      <c r="C127" s="38"/>
      <c r="D127" s="38"/>
      <c r="E127" s="40"/>
      <c r="F127" s="40"/>
      <c r="G127" s="40"/>
      <c r="H127" s="40"/>
      <c r="I127" s="40"/>
      <c r="J127" s="40"/>
      <c r="K127" s="40"/>
      <c r="L127" s="40"/>
      <c r="M127" s="40"/>
      <c r="N127" s="40"/>
      <c r="O127" s="38"/>
      <c r="P127" s="38"/>
      <c r="Q127" s="38"/>
      <c r="R127" s="38"/>
      <c r="S127" s="38"/>
      <c r="T127" s="38"/>
      <c r="U127" s="38"/>
      <c r="V127" s="38"/>
      <c r="W127" s="38"/>
      <c r="X127" s="38"/>
      <c r="Y127" s="38"/>
      <c r="Z127" s="38"/>
      <c r="AA127" s="46"/>
      <c r="AB127" s="40"/>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v>57</v>
      </c>
      <c r="BC127" s="38"/>
      <c r="BD127" s="38"/>
      <c r="BE127" s="38"/>
      <c r="BF127" s="38"/>
      <c r="BG127" s="67"/>
      <c r="BH127" s="38"/>
      <c r="BI127" s="38"/>
      <c r="BJ127" s="38"/>
      <c r="BK127" s="38"/>
      <c r="BL127" s="38"/>
      <c r="BM127" s="38"/>
    </row>
    <row r="128" spans="1:65" x14ac:dyDescent="0.25">
      <c r="A128" s="38"/>
      <c r="B128" s="38"/>
      <c r="C128" s="38"/>
      <c r="D128" s="38"/>
      <c r="E128" s="40"/>
      <c r="F128" s="40"/>
      <c r="G128" s="40"/>
      <c r="H128" s="40"/>
      <c r="I128" s="40"/>
      <c r="J128" s="40"/>
      <c r="K128" s="40"/>
      <c r="L128" s="40"/>
      <c r="M128" s="40"/>
      <c r="N128" s="40"/>
      <c r="O128" s="38"/>
      <c r="P128" s="38"/>
      <c r="Q128" s="38"/>
      <c r="R128" s="38"/>
      <c r="S128" s="38"/>
      <c r="T128" s="38"/>
      <c r="U128" s="38"/>
      <c r="V128" s="38"/>
      <c r="W128" s="38"/>
      <c r="X128" s="38"/>
      <c r="Y128" s="38"/>
      <c r="Z128" s="38"/>
      <c r="AA128" s="46"/>
      <c r="AB128" s="40"/>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v>58</v>
      </c>
      <c r="BC128" s="38"/>
      <c r="BD128" s="38"/>
      <c r="BE128" s="38"/>
      <c r="BF128" s="38"/>
      <c r="BG128" s="67"/>
      <c r="BH128" s="38"/>
      <c r="BI128" s="38"/>
      <c r="BJ128" s="38"/>
      <c r="BK128" s="38"/>
      <c r="BL128" s="38"/>
      <c r="BM128" s="38"/>
    </row>
    <row r="129" spans="1:65" x14ac:dyDescent="0.25">
      <c r="A129" s="38"/>
      <c r="B129" s="38"/>
      <c r="C129" s="38"/>
      <c r="D129" s="38"/>
      <c r="E129" s="40"/>
      <c r="F129" s="40"/>
      <c r="G129" s="40"/>
      <c r="H129" s="40"/>
      <c r="I129" s="40"/>
      <c r="J129" s="40"/>
      <c r="K129" s="40"/>
      <c r="L129" s="40"/>
      <c r="M129" s="40"/>
      <c r="N129" s="40"/>
      <c r="O129" s="38"/>
      <c r="P129" s="38"/>
      <c r="Q129" s="38"/>
      <c r="R129" s="38"/>
      <c r="S129" s="38"/>
      <c r="T129" s="38"/>
      <c r="U129" s="38"/>
      <c r="V129" s="38"/>
      <c r="W129" s="38"/>
      <c r="X129" s="38"/>
      <c r="Y129" s="38"/>
      <c r="Z129" s="38"/>
      <c r="AA129" s="46"/>
      <c r="AB129" s="40"/>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v>59</v>
      </c>
      <c r="BC129" s="38"/>
      <c r="BD129" s="38"/>
      <c r="BE129" s="38"/>
      <c r="BF129" s="38"/>
      <c r="BG129" s="67"/>
      <c r="BH129" s="38"/>
      <c r="BI129" s="38"/>
      <c r="BJ129" s="38"/>
      <c r="BK129" s="38"/>
      <c r="BL129" s="38"/>
      <c r="BM129" s="38"/>
    </row>
    <row r="130" spans="1:65" x14ac:dyDescent="0.25">
      <c r="A130" s="38"/>
      <c r="B130" s="38"/>
      <c r="C130" s="38"/>
      <c r="D130" s="38"/>
      <c r="E130" s="40"/>
      <c r="F130" s="40"/>
      <c r="G130" s="40"/>
      <c r="H130" s="40"/>
      <c r="I130" s="40"/>
      <c r="J130" s="40"/>
      <c r="K130" s="40"/>
      <c r="L130" s="40"/>
      <c r="M130" s="40"/>
      <c r="N130" s="40"/>
      <c r="O130" s="38"/>
      <c r="P130" s="38"/>
      <c r="Q130" s="38"/>
      <c r="R130" s="38"/>
      <c r="S130" s="38"/>
      <c r="T130" s="38"/>
      <c r="U130" s="38"/>
      <c r="V130" s="38"/>
      <c r="W130" s="38"/>
      <c r="X130" s="38"/>
      <c r="Y130" s="38"/>
      <c r="Z130" s="38"/>
      <c r="AA130" s="46"/>
      <c r="AB130" s="40"/>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v>60</v>
      </c>
      <c r="BC130" s="38"/>
      <c r="BD130" s="38"/>
      <c r="BE130" s="38"/>
      <c r="BF130" s="38"/>
      <c r="BG130" s="67"/>
      <c r="BH130" s="38"/>
      <c r="BI130" s="38"/>
      <c r="BJ130" s="38"/>
      <c r="BK130" s="38"/>
      <c r="BL130" s="38"/>
      <c r="BM130" s="38"/>
    </row>
    <row r="131" spans="1:65" x14ac:dyDescent="0.25">
      <c r="A131" s="38"/>
      <c r="B131" s="38"/>
      <c r="C131" s="38"/>
      <c r="D131" s="38"/>
      <c r="E131" s="40"/>
      <c r="F131" s="40"/>
      <c r="G131" s="40"/>
      <c r="H131" s="40"/>
      <c r="I131" s="40"/>
      <c r="J131" s="40"/>
      <c r="K131" s="40"/>
      <c r="L131" s="40"/>
      <c r="M131" s="40"/>
      <c r="N131" s="40"/>
      <c r="O131" s="38"/>
      <c r="P131" s="38"/>
      <c r="Q131" s="38"/>
      <c r="R131" s="38"/>
      <c r="S131" s="38"/>
      <c r="T131" s="38"/>
      <c r="U131" s="38"/>
      <c r="V131" s="38"/>
      <c r="W131" s="38"/>
      <c r="X131" s="38"/>
      <c r="Y131" s="38"/>
      <c r="Z131" s="38"/>
      <c r="AA131" s="46"/>
      <c r="AB131" s="40"/>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v>61</v>
      </c>
      <c r="BC131" s="38"/>
      <c r="BD131" s="38"/>
      <c r="BE131" s="38"/>
      <c r="BF131" s="38"/>
      <c r="BG131" s="67"/>
      <c r="BH131" s="38"/>
      <c r="BI131" s="38"/>
      <c r="BJ131" s="38"/>
      <c r="BK131" s="38"/>
      <c r="BL131" s="38"/>
      <c r="BM131" s="38"/>
    </row>
    <row r="132" spans="1:65" x14ac:dyDescent="0.25">
      <c r="A132" s="38"/>
      <c r="B132" s="38"/>
      <c r="C132" s="38"/>
      <c r="D132" s="38"/>
      <c r="E132" s="40"/>
      <c r="F132" s="40"/>
      <c r="G132" s="40"/>
      <c r="H132" s="40"/>
      <c r="I132" s="40"/>
      <c r="J132" s="40"/>
      <c r="K132" s="40"/>
      <c r="L132" s="40"/>
      <c r="M132" s="40"/>
      <c r="N132" s="40"/>
      <c r="O132" s="38"/>
      <c r="P132" s="38"/>
      <c r="Q132" s="38"/>
      <c r="R132" s="38"/>
      <c r="S132" s="38"/>
      <c r="T132" s="38"/>
      <c r="U132" s="38"/>
      <c r="V132" s="38"/>
      <c r="W132" s="38"/>
      <c r="X132" s="38"/>
      <c r="Y132" s="38"/>
      <c r="Z132" s="38"/>
      <c r="AA132" s="46"/>
      <c r="AB132" s="40"/>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v>62</v>
      </c>
      <c r="BC132" s="38"/>
      <c r="BD132" s="38"/>
      <c r="BE132" s="38"/>
      <c r="BF132" s="38"/>
      <c r="BG132" s="67"/>
      <c r="BH132" s="38"/>
      <c r="BI132" s="38"/>
      <c r="BJ132" s="38"/>
      <c r="BK132" s="38"/>
      <c r="BL132" s="38"/>
      <c r="BM132" s="38"/>
    </row>
    <row r="133" spans="1:65" x14ac:dyDescent="0.25">
      <c r="A133" s="38"/>
      <c r="B133" s="38"/>
      <c r="C133" s="38"/>
      <c r="D133" s="38"/>
      <c r="E133" s="40"/>
      <c r="F133" s="40"/>
      <c r="G133" s="40"/>
      <c r="H133" s="40"/>
      <c r="I133" s="40"/>
      <c r="J133" s="40"/>
      <c r="K133" s="40"/>
      <c r="L133" s="40"/>
      <c r="M133" s="40"/>
      <c r="N133" s="40"/>
      <c r="O133" s="38"/>
      <c r="P133" s="38"/>
      <c r="Q133" s="38"/>
      <c r="R133" s="38"/>
      <c r="S133" s="38"/>
      <c r="T133" s="38"/>
      <c r="U133" s="38"/>
      <c r="V133" s="38"/>
      <c r="W133" s="38"/>
      <c r="X133" s="38"/>
      <c r="Y133" s="38"/>
      <c r="Z133" s="38"/>
      <c r="AA133" s="46"/>
      <c r="AB133" s="40"/>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v>63</v>
      </c>
      <c r="BC133" s="38"/>
      <c r="BD133" s="38"/>
      <c r="BE133" s="38"/>
      <c r="BF133" s="38"/>
      <c r="BG133" s="67"/>
      <c r="BH133" s="38"/>
      <c r="BI133" s="38"/>
      <c r="BJ133" s="38"/>
      <c r="BK133" s="38"/>
      <c r="BL133" s="38"/>
      <c r="BM133" s="38"/>
    </row>
    <row r="134" spans="1:65" x14ac:dyDescent="0.25">
      <c r="A134" s="38"/>
      <c r="B134" s="38"/>
      <c r="C134" s="38"/>
      <c r="D134" s="38"/>
      <c r="E134" s="40"/>
      <c r="F134" s="40"/>
      <c r="G134" s="40"/>
      <c r="H134" s="40"/>
      <c r="I134" s="40"/>
      <c r="J134" s="40"/>
      <c r="K134" s="40"/>
      <c r="L134" s="40"/>
      <c r="M134" s="40"/>
      <c r="N134" s="40"/>
      <c r="O134" s="38"/>
      <c r="P134" s="38"/>
      <c r="Q134" s="38"/>
      <c r="R134" s="38"/>
      <c r="S134" s="38"/>
      <c r="T134" s="38"/>
      <c r="U134" s="38"/>
      <c r="V134" s="38"/>
      <c r="W134" s="38"/>
      <c r="X134" s="38"/>
      <c r="Y134" s="38"/>
      <c r="Z134" s="38"/>
      <c r="AA134" s="46"/>
      <c r="AB134" s="40"/>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v>64</v>
      </c>
      <c r="BC134" s="38"/>
      <c r="BD134" s="38"/>
      <c r="BE134" s="38"/>
      <c r="BF134" s="38"/>
      <c r="BG134" s="67"/>
      <c r="BH134" s="38"/>
      <c r="BI134" s="38"/>
      <c r="BJ134" s="38"/>
      <c r="BK134" s="38"/>
      <c r="BL134" s="38"/>
      <c r="BM134" s="38"/>
    </row>
    <row r="135" spans="1:65" x14ac:dyDescent="0.25">
      <c r="A135" s="38"/>
      <c r="B135" s="38"/>
      <c r="C135" s="38"/>
      <c r="D135" s="38"/>
      <c r="E135" s="40"/>
      <c r="F135" s="40"/>
      <c r="G135" s="40"/>
      <c r="H135" s="40"/>
      <c r="I135" s="40"/>
      <c r="J135" s="40"/>
      <c r="K135" s="40"/>
      <c r="L135" s="40"/>
      <c r="M135" s="40"/>
      <c r="N135" s="40"/>
      <c r="O135" s="38"/>
      <c r="P135" s="38"/>
      <c r="Q135" s="38"/>
      <c r="R135" s="38"/>
      <c r="S135" s="38"/>
      <c r="T135" s="38"/>
      <c r="U135" s="38"/>
      <c r="V135" s="38"/>
      <c r="W135" s="38"/>
      <c r="X135" s="38"/>
      <c r="Y135" s="38"/>
      <c r="Z135" s="38"/>
      <c r="AA135" s="46"/>
      <c r="AB135" s="40"/>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v>65</v>
      </c>
      <c r="BC135" s="38"/>
      <c r="BD135" s="38"/>
      <c r="BE135" s="38"/>
      <c r="BF135" s="38"/>
      <c r="BG135" s="67"/>
      <c r="BH135" s="38"/>
      <c r="BI135" s="38"/>
      <c r="BJ135" s="38"/>
      <c r="BK135" s="38"/>
      <c r="BL135" s="38"/>
      <c r="BM135" s="38"/>
    </row>
    <row r="136" spans="1:65" x14ac:dyDescent="0.25">
      <c r="A136" s="38"/>
      <c r="B136" s="38"/>
      <c r="C136" s="38"/>
      <c r="D136" s="38"/>
      <c r="E136" s="40"/>
      <c r="F136" s="40"/>
      <c r="G136" s="40"/>
      <c r="H136" s="40"/>
      <c r="I136" s="40"/>
      <c r="J136" s="40"/>
      <c r="K136" s="40"/>
      <c r="L136" s="40"/>
      <c r="M136" s="40"/>
      <c r="N136" s="40"/>
      <c r="O136" s="38"/>
      <c r="P136" s="38"/>
      <c r="Q136" s="38"/>
      <c r="R136" s="38"/>
      <c r="S136" s="38"/>
      <c r="T136" s="38"/>
      <c r="U136" s="38"/>
      <c r="V136" s="38"/>
      <c r="W136" s="38"/>
      <c r="X136" s="38"/>
      <c r="Y136" s="38"/>
      <c r="Z136" s="38"/>
      <c r="AA136" s="46"/>
      <c r="AB136" s="40"/>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v>66</v>
      </c>
      <c r="BC136" s="38"/>
      <c r="BD136" s="38"/>
      <c r="BE136" s="38"/>
      <c r="BF136" s="38"/>
      <c r="BG136" s="67"/>
      <c r="BH136" s="38"/>
      <c r="BI136" s="38"/>
      <c r="BJ136" s="38"/>
      <c r="BK136" s="38"/>
      <c r="BL136" s="38"/>
      <c r="BM136" s="38"/>
    </row>
    <row r="137" spans="1:65" x14ac:dyDescent="0.25">
      <c r="A137" s="38"/>
      <c r="B137" s="38"/>
      <c r="C137" s="38"/>
      <c r="D137" s="38"/>
      <c r="E137" s="40"/>
      <c r="F137" s="40"/>
      <c r="G137" s="40"/>
      <c r="H137" s="40"/>
      <c r="I137" s="40"/>
      <c r="J137" s="40"/>
      <c r="K137" s="40"/>
      <c r="L137" s="40"/>
      <c r="M137" s="40"/>
      <c r="N137" s="40"/>
      <c r="O137" s="38"/>
      <c r="P137" s="38"/>
      <c r="Q137" s="38"/>
      <c r="R137" s="38"/>
      <c r="S137" s="38"/>
      <c r="T137" s="38"/>
      <c r="U137" s="38"/>
      <c r="V137" s="38"/>
      <c r="W137" s="38"/>
      <c r="X137" s="38"/>
      <c r="Y137" s="38"/>
      <c r="Z137" s="38"/>
      <c r="AA137" s="46"/>
      <c r="AB137" s="40"/>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v>67</v>
      </c>
      <c r="BC137" s="38"/>
      <c r="BD137" s="38"/>
      <c r="BE137" s="38"/>
      <c r="BF137" s="38"/>
      <c r="BG137" s="67"/>
      <c r="BH137" s="38"/>
      <c r="BI137" s="38"/>
      <c r="BJ137" s="38"/>
      <c r="BK137" s="38"/>
      <c r="BL137" s="38"/>
      <c r="BM137" s="38"/>
    </row>
    <row r="138" spans="1:65" x14ac:dyDescent="0.25">
      <c r="A138" s="38"/>
      <c r="B138" s="38"/>
      <c r="C138" s="38"/>
      <c r="D138" s="38"/>
      <c r="E138" s="40"/>
      <c r="F138" s="40"/>
      <c r="G138" s="40"/>
      <c r="H138" s="40"/>
      <c r="I138" s="40"/>
      <c r="J138" s="40"/>
      <c r="K138" s="40"/>
      <c r="L138" s="40"/>
      <c r="M138" s="40"/>
      <c r="N138" s="40"/>
      <c r="O138" s="38"/>
      <c r="P138" s="38"/>
      <c r="Q138" s="38"/>
      <c r="R138" s="38"/>
      <c r="S138" s="38"/>
      <c r="T138" s="38"/>
      <c r="U138" s="38"/>
      <c r="V138" s="38"/>
      <c r="W138" s="38"/>
      <c r="X138" s="38"/>
      <c r="Y138" s="38"/>
      <c r="Z138" s="38"/>
      <c r="AA138" s="46"/>
      <c r="AB138" s="40"/>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v>68</v>
      </c>
      <c r="BC138" s="38"/>
      <c r="BD138" s="38"/>
      <c r="BE138" s="38"/>
      <c r="BF138" s="38"/>
      <c r="BG138" s="67"/>
      <c r="BH138" s="38"/>
      <c r="BI138" s="38"/>
      <c r="BJ138" s="38"/>
      <c r="BK138" s="38"/>
      <c r="BL138" s="38"/>
      <c r="BM138" s="38"/>
    </row>
    <row r="139" spans="1:65" x14ac:dyDescent="0.25">
      <c r="A139" s="38"/>
      <c r="B139" s="38"/>
      <c r="C139" s="38"/>
      <c r="D139" s="38"/>
      <c r="E139" s="40"/>
      <c r="F139" s="40"/>
      <c r="G139" s="40"/>
      <c r="H139" s="40"/>
      <c r="I139" s="40"/>
      <c r="J139" s="40"/>
      <c r="K139" s="40"/>
      <c r="L139" s="40"/>
      <c r="M139" s="40"/>
      <c r="N139" s="40"/>
      <c r="O139" s="38"/>
      <c r="P139" s="38"/>
      <c r="Q139" s="38"/>
      <c r="R139" s="38"/>
      <c r="S139" s="38"/>
      <c r="T139" s="38"/>
      <c r="U139" s="38"/>
      <c r="V139" s="38"/>
      <c r="W139" s="38"/>
      <c r="X139" s="38"/>
      <c r="Y139" s="38"/>
      <c r="Z139" s="38"/>
      <c r="AA139" s="46"/>
      <c r="AB139" s="40"/>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v>69</v>
      </c>
      <c r="BC139" s="38"/>
      <c r="BD139" s="38"/>
      <c r="BE139" s="38"/>
      <c r="BF139" s="38"/>
      <c r="BG139" s="67"/>
      <c r="BH139" s="38"/>
      <c r="BI139" s="38"/>
      <c r="BJ139" s="38"/>
      <c r="BK139" s="38"/>
      <c r="BL139" s="38"/>
      <c r="BM139" s="38"/>
    </row>
    <row r="140" spans="1:65" x14ac:dyDescent="0.25">
      <c r="A140" s="38"/>
      <c r="B140" s="38"/>
      <c r="C140" s="38"/>
      <c r="D140" s="38"/>
      <c r="E140" s="40"/>
      <c r="F140" s="40"/>
      <c r="G140" s="40"/>
      <c r="H140" s="40"/>
      <c r="I140" s="40"/>
      <c r="J140" s="40"/>
      <c r="K140" s="40"/>
      <c r="L140" s="40"/>
      <c r="M140" s="40"/>
      <c r="N140" s="40"/>
      <c r="O140" s="38"/>
      <c r="P140" s="38"/>
      <c r="Q140" s="38"/>
      <c r="R140" s="38"/>
      <c r="S140" s="38"/>
      <c r="T140" s="38"/>
      <c r="U140" s="38"/>
      <c r="V140" s="38"/>
      <c r="W140" s="38"/>
      <c r="X140" s="38"/>
      <c r="Y140" s="38"/>
      <c r="Z140" s="38"/>
      <c r="AA140" s="46"/>
      <c r="AB140" s="40"/>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v>70</v>
      </c>
      <c r="BC140" s="38"/>
      <c r="BD140" s="38"/>
      <c r="BE140" s="38"/>
      <c r="BF140" s="38"/>
      <c r="BG140" s="67"/>
      <c r="BH140" s="38"/>
      <c r="BI140" s="38"/>
      <c r="BJ140" s="38"/>
      <c r="BK140" s="38"/>
      <c r="BL140" s="38"/>
      <c r="BM140" s="38"/>
    </row>
    <row r="141" spans="1:65" x14ac:dyDescent="0.25">
      <c r="A141" s="38"/>
      <c r="B141" s="38"/>
      <c r="C141" s="38"/>
      <c r="D141" s="38"/>
      <c r="E141" s="40"/>
      <c r="F141" s="40"/>
      <c r="G141" s="40"/>
      <c r="H141" s="40"/>
      <c r="I141" s="40"/>
      <c r="J141" s="40"/>
      <c r="K141" s="40"/>
      <c r="L141" s="40"/>
      <c r="M141" s="40"/>
      <c r="N141" s="40"/>
      <c r="O141" s="38"/>
      <c r="P141" s="38"/>
      <c r="Q141" s="38"/>
      <c r="R141" s="38"/>
      <c r="S141" s="38"/>
      <c r="T141" s="38"/>
      <c r="U141" s="38"/>
      <c r="V141" s="38"/>
      <c r="W141" s="38"/>
      <c r="X141" s="38"/>
      <c r="Y141" s="38"/>
      <c r="Z141" s="38"/>
      <c r="AA141" s="46"/>
      <c r="AB141" s="40"/>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v>71</v>
      </c>
      <c r="BC141" s="38"/>
      <c r="BD141" s="38"/>
      <c r="BE141" s="38"/>
      <c r="BF141" s="38"/>
      <c r="BG141" s="67"/>
      <c r="BH141" s="38"/>
      <c r="BI141" s="38"/>
      <c r="BJ141" s="38"/>
      <c r="BK141" s="38"/>
      <c r="BL141" s="38"/>
      <c r="BM141" s="38"/>
    </row>
    <row r="142" spans="1:65" x14ac:dyDescent="0.25">
      <c r="A142" s="38"/>
      <c r="B142" s="38"/>
      <c r="C142" s="38"/>
      <c r="D142" s="38"/>
      <c r="E142" s="40"/>
      <c r="F142" s="40"/>
      <c r="G142" s="40"/>
      <c r="H142" s="40"/>
      <c r="I142" s="40"/>
      <c r="J142" s="40"/>
      <c r="K142" s="40"/>
      <c r="L142" s="40"/>
      <c r="M142" s="40"/>
      <c r="N142" s="40"/>
      <c r="O142" s="38"/>
      <c r="P142" s="38"/>
      <c r="Q142" s="38"/>
      <c r="R142" s="38"/>
      <c r="S142" s="38"/>
      <c r="T142" s="38"/>
      <c r="U142" s="38"/>
      <c r="V142" s="38"/>
      <c r="W142" s="38"/>
      <c r="X142" s="38"/>
      <c r="Y142" s="38"/>
      <c r="Z142" s="38"/>
      <c r="AA142" s="46"/>
      <c r="AB142" s="40"/>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v>72</v>
      </c>
      <c r="BC142" s="38"/>
      <c r="BD142" s="38"/>
      <c r="BE142" s="38"/>
      <c r="BF142" s="38"/>
      <c r="BG142" s="67"/>
      <c r="BH142" s="38"/>
      <c r="BI142" s="38"/>
      <c r="BJ142" s="38"/>
      <c r="BK142" s="38"/>
      <c r="BL142" s="38"/>
      <c r="BM142" s="38"/>
    </row>
    <row r="143" spans="1:65" x14ac:dyDescent="0.25">
      <c r="A143" s="38"/>
      <c r="B143" s="38"/>
      <c r="C143" s="38"/>
      <c r="D143" s="38"/>
      <c r="E143" s="40"/>
      <c r="F143" s="40"/>
      <c r="G143" s="40"/>
      <c r="H143" s="40"/>
      <c r="I143" s="40"/>
      <c r="J143" s="40"/>
      <c r="K143" s="40"/>
      <c r="L143" s="40"/>
      <c r="M143" s="40"/>
      <c r="N143" s="40"/>
      <c r="O143" s="38"/>
      <c r="P143" s="38"/>
      <c r="Q143" s="38"/>
      <c r="R143" s="38"/>
      <c r="S143" s="38"/>
      <c r="T143" s="38"/>
      <c r="U143" s="38"/>
      <c r="V143" s="38"/>
      <c r="W143" s="38"/>
      <c r="X143" s="38"/>
      <c r="Y143" s="38"/>
      <c r="Z143" s="38"/>
      <c r="AA143" s="46"/>
      <c r="AB143" s="40"/>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v>73</v>
      </c>
      <c r="BC143" s="38"/>
      <c r="BD143" s="38"/>
      <c r="BE143" s="38"/>
      <c r="BF143" s="38"/>
      <c r="BG143" s="67"/>
      <c r="BH143" s="38"/>
      <c r="BI143" s="38"/>
      <c r="BJ143" s="38"/>
      <c r="BK143" s="38"/>
      <c r="BL143" s="38"/>
      <c r="BM143" s="38"/>
    </row>
    <row r="144" spans="1:65" x14ac:dyDescent="0.25">
      <c r="A144" s="38"/>
      <c r="B144" s="38"/>
      <c r="C144" s="38"/>
      <c r="D144" s="38"/>
      <c r="E144" s="40"/>
      <c r="F144" s="40"/>
      <c r="G144" s="40"/>
      <c r="H144" s="40"/>
      <c r="I144" s="40"/>
      <c r="J144" s="40"/>
      <c r="K144" s="40"/>
      <c r="L144" s="40"/>
      <c r="M144" s="40"/>
      <c r="N144" s="40"/>
      <c r="O144" s="38"/>
      <c r="P144" s="38"/>
      <c r="Q144" s="38"/>
      <c r="R144" s="38"/>
      <c r="S144" s="38"/>
      <c r="T144" s="38"/>
      <c r="U144" s="38"/>
      <c r="V144" s="38"/>
      <c r="W144" s="38"/>
      <c r="X144" s="38"/>
      <c r="Y144" s="38"/>
      <c r="Z144" s="38"/>
      <c r="AA144" s="46"/>
      <c r="AB144" s="40"/>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v>74</v>
      </c>
      <c r="BC144" s="38"/>
      <c r="BD144" s="38"/>
      <c r="BE144" s="38"/>
      <c r="BF144" s="38"/>
      <c r="BG144" s="67"/>
      <c r="BH144" s="38"/>
      <c r="BI144" s="38"/>
      <c r="BJ144" s="38"/>
      <c r="BK144" s="38"/>
      <c r="BL144" s="38"/>
      <c r="BM144" s="38"/>
    </row>
    <row r="145" spans="1:65" x14ac:dyDescent="0.25">
      <c r="A145" s="38"/>
      <c r="B145" s="38"/>
      <c r="C145" s="38"/>
      <c r="D145" s="38"/>
      <c r="E145" s="40"/>
      <c r="F145" s="40"/>
      <c r="G145" s="40"/>
      <c r="H145" s="40"/>
      <c r="I145" s="40"/>
      <c r="J145" s="40"/>
      <c r="K145" s="40"/>
      <c r="L145" s="40"/>
      <c r="M145" s="40"/>
      <c r="N145" s="40"/>
      <c r="O145" s="38"/>
      <c r="P145" s="38"/>
      <c r="Q145" s="38"/>
      <c r="R145" s="38"/>
      <c r="S145" s="38"/>
      <c r="T145" s="38"/>
      <c r="U145" s="38"/>
      <c r="V145" s="38"/>
      <c r="W145" s="38"/>
      <c r="X145" s="38"/>
      <c r="Y145" s="38"/>
      <c r="Z145" s="38"/>
      <c r="AA145" s="46"/>
      <c r="AB145" s="40"/>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v>75</v>
      </c>
      <c r="BC145" s="38"/>
      <c r="BD145" s="38"/>
      <c r="BE145" s="38"/>
      <c r="BF145" s="38"/>
      <c r="BG145" s="67"/>
      <c r="BH145" s="38"/>
      <c r="BI145" s="38"/>
      <c r="BJ145" s="38"/>
      <c r="BK145" s="38"/>
      <c r="BL145" s="38"/>
      <c r="BM145" s="38"/>
    </row>
    <row r="146" spans="1:65" x14ac:dyDescent="0.25">
      <c r="A146" s="38"/>
      <c r="B146" s="38"/>
      <c r="C146" s="38"/>
      <c r="D146" s="38"/>
      <c r="E146" s="40"/>
      <c r="F146" s="40"/>
      <c r="G146" s="40"/>
      <c r="H146" s="40"/>
      <c r="I146" s="40"/>
      <c r="J146" s="40"/>
      <c r="K146" s="40"/>
      <c r="L146" s="40"/>
      <c r="M146" s="40"/>
      <c r="N146" s="40"/>
      <c r="O146" s="38"/>
      <c r="P146" s="38"/>
      <c r="Q146" s="38"/>
      <c r="R146" s="38"/>
      <c r="S146" s="38"/>
      <c r="T146" s="38"/>
      <c r="U146" s="38"/>
      <c r="V146" s="38"/>
      <c r="W146" s="38"/>
      <c r="X146" s="38"/>
      <c r="Y146" s="38"/>
      <c r="Z146" s="38"/>
      <c r="AA146" s="46"/>
      <c r="AB146" s="40"/>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v>76</v>
      </c>
      <c r="BC146" s="38"/>
      <c r="BD146" s="38"/>
      <c r="BE146" s="38"/>
      <c r="BF146" s="38"/>
      <c r="BG146" s="67"/>
      <c r="BH146" s="38"/>
      <c r="BI146" s="38"/>
      <c r="BJ146" s="38"/>
      <c r="BK146" s="38"/>
      <c r="BL146" s="38"/>
      <c r="BM146" s="38"/>
    </row>
    <row r="147" spans="1:65" x14ac:dyDescent="0.25">
      <c r="A147" s="38"/>
      <c r="B147" s="38"/>
      <c r="C147" s="38"/>
      <c r="D147" s="38"/>
      <c r="E147" s="40"/>
      <c r="F147" s="40"/>
      <c r="G147" s="40"/>
      <c r="H147" s="40"/>
      <c r="I147" s="40"/>
      <c r="J147" s="40"/>
      <c r="K147" s="40"/>
      <c r="L147" s="40"/>
      <c r="M147" s="40"/>
      <c r="N147" s="40"/>
      <c r="O147" s="38"/>
      <c r="P147" s="38"/>
      <c r="Q147" s="38"/>
      <c r="R147" s="38"/>
      <c r="S147" s="38"/>
      <c r="T147" s="38"/>
      <c r="U147" s="38"/>
      <c r="V147" s="38"/>
      <c r="W147" s="38"/>
      <c r="X147" s="38"/>
      <c r="Y147" s="38"/>
      <c r="Z147" s="38"/>
      <c r="AA147" s="46"/>
      <c r="AB147" s="40"/>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v>77</v>
      </c>
      <c r="BC147" s="38"/>
      <c r="BD147" s="38"/>
      <c r="BE147" s="38"/>
      <c r="BF147" s="38"/>
      <c r="BG147" s="67"/>
      <c r="BH147" s="38"/>
      <c r="BI147" s="38"/>
      <c r="BJ147" s="38"/>
      <c r="BK147" s="38"/>
      <c r="BL147" s="38"/>
      <c r="BM147" s="38"/>
    </row>
    <row r="148" spans="1:65" x14ac:dyDescent="0.25">
      <c r="A148" s="38"/>
      <c r="B148" s="38"/>
      <c r="C148" s="38"/>
      <c r="D148" s="38"/>
      <c r="E148" s="40"/>
      <c r="F148" s="40"/>
      <c r="G148" s="40"/>
      <c r="H148" s="40"/>
      <c r="I148" s="40"/>
      <c r="J148" s="40"/>
      <c r="K148" s="40"/>
      <c r="L148" s="40"/>
      <c r="M148" s="40"/>
      <c r="N148" s="40"/>
      <c r="O148" s="38"/>
      <c r="P148" s="38"/>
      <c r="Q148" s="38"/>
      <c r="R148" s="38"/>
      <c r="S148" s="38"/>
      <c r="T148" s="38"/>
      <c r="U148" s="38"/>
      <c r="V148" s="38"/>
      <c r="W148" s="38"/>
      <c r="X148" s="38"/>
      <c r="Y148" s="38"/>
      <c r="Z148" s="38"/>
      <c r="AA148" s="46"/>
      <c r="AB148" s="40"/>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v>78</v>
      </c>
      <c r="BC148" s="38"/>
      <c r="BD148" s="38"/>
      <c r="BE148" s="38"/>
      <c r="BF148" s="38"/>
      <c r="BG148" s="67"/>
      <c r="BH148" s="38"/>
      <c r="BI148" s="38"/>
      <c r="BJ148" s="38"/>
      <c r="BK148" s="38"/>
      <c r="BL148" s="38"/>
      <c r="BM148" s="38"/>
    </row>
    <row r="149" spans="1:65" x14ac:dyDescent="0.25">
      <c r="A149" s="38"/>
      <c r="B149" s="38"/>
      <c r="C149" s="38"/>
      <c r="D149" s="38"/>
      <c r="E149" s="40"/>
      <c r="F149" s="40"/>
      <c r="G149" s="40"/>
      <c r="H149" s="40"/>
      <c r="I149" s="40"/>
      <c r="J149" s="40"/>
      <c r="K149" s="40"/>
      <c r="L149" s="40"/>
      <c r="M149" s="40"/>
      <c r="N149" s="40"/>
      <c r="O149" s="38"/>
      <c r="P149" s="38"/>
      <c r="Q149" s="38"/>
      <c r="R149" s="38"/>
      <c r="S149" s="38"/>
      <c r="T149" s="38"/>
      <c r="U149" s="38"/>
      <c r="V149" s="38"/>
      <c r="W149" s="38"/>
      <c r="X149" s="38"/>
      <c r="Y149" s="38"/>
      <c r="Z149" s="38"/>
      <c r="AA149" s="46"/>
      <c r="AB149" s="40"/>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v>79</v>
      </c>
      <c r="BC149" s="38"/>
      <c r="BD149" s="38"/>
      <c r="BE149" s="38"/>
      <c r="BF149" s="38"/>
      <c r="BG149" s="67"/>
      <c r="BH149" s="38"/>
      <c r="BI149" s="38"/>
      <c r="BJ149" s="38"/>
      <c r="BK149" s="38"/>
      <c r="BL149" s="38"/>
      <c r="BM149" s="38"/>
    </row>
    <row r="150" spans="1:65" x14ac:dyDescent="0.25">
      <c r="A150" s="38"/>
      <c r="B150" s="38"/>
      <c r="C150" s="38"/>
      <c r="D150" s="38"/>
      <c r="E150" s="40"/>
      <c r="F150" s="40"/>
      <c r="G150" s="40"/>
      <c r="H150" s="40"/>
      <c r="I150" s="40"/>
      <c r="J150" s="40"/>
      <c r="K150" s="40"/>
      <c r="L150" s="40"/>
      <c r="M150" s="40"/>
      <c r="N150" s="40"/>
      <c r="O150" s="38"/>
      <c r="P150" s="38"/>
      <c r="Q150" s="38"/>
      <c r="R150" s="38"/>
      <c r="S150" s="38"/>
      <c r="T150" s="38"/>
      <c r="U150" s="38"/>
      <c r="V150" s="38"/>
      <c r="W150" s="38"/>
      <c r="X150" s="38"/>
      <c r="Y150" s="38"/>
      <c r="Z150" s="38"/>
      <c r="AA150" s="46"/>
      <c r="AB150" s="40"/>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v>80</v>
      </c>
      <c r="BC150" s="38"/>
      <c r="BD150" s="38"/>
      <c r="BE150" s="38"/>
      <c r="BF150" s="38"/>
      <c r="BG150" s="67"/>
      <c r="BH150" s="38"/>
      <c r="BI150" s="38"/>
      <c r="BJ150" s="38"/>
      <c r="BK150" s="38"/>
      <c r="BL150" s="38"/>
      <c r="BM150" s="38"/>
    </row>
    <row r="151" spans="1:65" x14ac:dyDescent="0.25">
      <c r="A151" s="38"/>
      <c r="B151" s="38"/>
      <c r="C151" s="38"/>
      <c r="D151" s="38"/>
      <c r="E151" s="40"/>
      <c r="F151" s="40"/>
      <c r="G151" s="40"/>
      <c r="H151" s="40"/>
      <c r="I151" s="40"/>
      <c r="J151" s="40"/>
      <c r="K151" s="40"/>
      <c r="L151" s="40"/>
      <c r="M151" s="40"/>
      <c r="N151" s="40"/>
      <c r="O151" s="38"/>
      <c r="P151" s="38"/>
      <c r="Q151" s="38"/>
      <c r="R151" s="38"/>
      <c r="S151" s="38"/>
      <c r="T151" s="38"/>
      <c r="U151" s="38"/>
      <c r="V151" s="38"/>
      <c r="W151" s="38"/>
      <c r="X151" s="38"/>
      <c r="Y151" s="38"/>
      <c r="Z151" s="38"/>
      <c r="AA151" s="46"/>
      <c r="AB151" s="40"/>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v>81</v>
      </c>
      <c r="BC151" s="38"/>
      <c r="BD151" s="38"/>
      <c r="BE151" s="38"/>
      <c r="BF151" s="38"/>
      <c r="BG151" s="67"/>
      <c r="BH151" s="38"/>
      <c r="BI151" s="38"/>
      <c r="BJ151" s="38"/>
      <c r="BK151" s="38"/>
      <c r="BL151" s="38"/>
      <c r="BM151" s="38"/>
    </row>
    <row r="152" spans="1:65" x14ac:dyDescent="0.25">
      <c r="A152" s="38"/>
      <c r="B152" s="38"/>
      <c r="C152" s="38"/>
      <c r="D152" s="38"/>
      <c r="E152" s="40"/>
      <c r="F152" s="40"/>
      <c r="G152" s="40"/>
      <c r="H152" s="40"/>
      <c r="I152" s="40"/>
      <c r="J152" s="40"/>
      <c r="K152" s="40"/>
      <c r="L152" s="40"/>
      <c r="M152" s="40"/>
      <c r="N152" s="40"/>
      <c r="O152" s="38"/>
      <c r="P152" s="38"/>
      <c r="Q152" s="38"/>
      <c r="R152" s="38"/>
      <c r="S152" s="38"/>
      <c r="T152" s="38"/>
      <c r="U152" s="38"/>
      <c r="V152" s="38"/>
      <c r="W152" s="38"/>
      <c r="X152" s="38"/>
      <c r="Y152" s="38"/>
      <c r="Z152" s="38"/>
      <c r="AA152" s="46"/>
      <c r="AB152" s="40"/>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v>82</v>
      </c>
      <c r="BC152" s="38"/>
      <c r="BD152" s="38"/>
      <c r="BE152" s="38"/>
      <c r="BF152" s="38"/>
      <c r="BG152" s="67"/>
      <c r="BH152" s="38"/>
      <c r="BI152" s="38"/>
      <c r="BJ152" s="38"/>
      <c r="BK152" s="38"/>
      <c r="BL152" s="38"/>
      <c r="BM152" s="38"/>
    </row>
    <row r="153" spans="1:65" x14ac:dyDescent="0.25">
      <c r="A153" s="38"/>
      <c r="B153" s="38"/>
      <c r="C153" s="38"/>
      <c r="D153" s="38"/>
      <c r="E153" s="40"/>
      <c r="F153" s="40"/>
      <c r="G153" s="40"/>
      <c r="H153" s="40"/>
      <c r="I153" s="40"/>
      <c r="J153" s="40"/>
      <c r="K153" s="40"/>
      <c r="L153" s="40"/>
      <c r="M153" s="40"/>
      <c r="N153" s="40"/>
      <c r="O153" s="38"/>
      <c r="P153" s="38"/>
      <c r="Q153" s="38"/>
      <c r="R153" s="38"/>
      <c r="S153" s="38"/>
      <c r="T153" s="38"/>
      <c r="U153" s="38"/>
      <c r="V153" s="38"/>
      <c r="W153" s="38"/>
      <c r="X153" s="38"/>
      <c r="Y153" s="38"/>
      <c r="Z153" s="38"/>
      <c r="AA153" s="46"/>
      <c r="AB153" s="40"/>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v>83</v>
      </c>
      <c r="BC153" s="38"/>
      <c r="BD153" s="38"/>
      <c r="BE153" s="38"/>
      <c r="BF153" s="38"/>
      <c r="BG153" s="67"/>
      <c r="BH153" s="38"/>
      <c r="BI153" s="38"/>
      <c r="BJ153" s="38"/>
      <c r="BK153" s="38"/>
      <c r="BL153" s="38"/>
      <c r="BM153" s="38"/>
    </row>
    <row r="154" spans="1:65" x14ac:dyDescent="0.25">
      <c r="A154" s="38"/>
      <c r="B154" s="38"/>
      <c r="C154" s="38"/>
      <c r="D154" s="38"/>
      <c r="E154" s="40"/>
      <c r="F154" s="40"/>
      <c r="G154" s="40"/>
      <c r="H154" s="40"/>
      <c r="I154" s="40"/>
      <c r="J154" s="40"/>
      <c r="K154" s="40"/>
      <c r="L154" s="40"/>
      <c r="M154" s="40"/>
      <c r="N154" s="40"/>
      <c r="O154" s="38"/>
      <c r="P154" s="38"/>
      <c r="Q154" s="38"/>
      <c r="R154" s="38"/>
      <c r="S154" s="38"/>
      <c r="T154" s="38"/>
      <c r="U154" s="38"/>
      <c r="V154" s="38"/>
      <c r="W154" s="38"/>
      <c r="X154" s="38"/>
      <c r="Y154" s="38"/>
      <c r="Z154" s="38"/>
      <c r="AA154" s="46"/>
      <c r="AB154" s="40"/>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v>84</v>
      </c>
      <c r="BC154" s="38"/>
      <c r="BD154" s="38"/>
      <c r="BE154" s="38"/>
      <c r="BF154" s="38"/>
      <c r="BG154" s="67"/>
      <c r="BH154" s="38"/>
      <c r="BI154" s="38"/>
      <c r="BJ154" s="38"/>
      <c r="BK154" s="38"/>
      <c r="BL154" s="38"/>
      <c r="BM154" s="38"/>
    </row>
    <row r="155" spans="1:65" x14ac:dyDescent="0.25">
      <c r="A155" s="38"/>
      <c r="B155" s="38"/>
      <c r="C155" s="38"/>
      <c r="D155" s="38"/>
      <c r="E155" s="40"/>
      <c r="F155" s="40"/>
      <c r="G155" s="40"/>
      <c r="H155" s="40"/>
      <c r="I155" s="40"/>
      <c r="J155" s="40"/>
      <c r="K155" s="40"/>
      <c r="L155" s="40"/>
      <c r="M155" s="40"/>
      <c r="N155" s="40"/>
      <c r="O155" s="38"/>
      <c r="P155" s="38"/>
      <c r="Q155" s="38"/>
      <c r="R155" s="38"/>
      <c r="S155" s="38"/>
      <c r="T155" s="38"/>
      <c r="U155" s="38"/>
      <c r="V155" s="38"/>
      <c r="W155" s="38"/>
      <c r="X155" s="38"/>
      <c r="Y155" s="38"/>
      <c r="Z155" s="38"/>
      <c r="AA155" s="46"/>
      <c r="AB155" s="40"/>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v>85</v>
      </c>
      <c r="BC155" s="38"/>
      <c r="BD155" s="38"/>
      <c r="BE155" s="38"/>
      <c r="BF155" s="38"/>
      <c r="BG155" s="67"/>
      <c r="BH155" s="38"/>
      <c r="BI155" s="38"/>
      <c r="BJ155" s="38"/>
      <c r="BK155" s="38"/>
      <c r="BL155" s="38"/>
      <c r="BM155" s="38"/>
    </row>
    <row r="156" spans="1:65" x14ac:dyDescent="0.25">
      <c r="A156" s="38"/>
      <c r="B156" s="38"/>
      <c r="C156" s="38"/>
      <c r="D156" s="38"/>
      <c r="E156" s="40"/>
      <c r="F156" s="40"/>
      <c r="G156" s="40"/>
      <c r="H156" s="40"/>
      <c r="I156" s="40"/>
      <c r="J156" s="40"/>
      <c r="K156" s="40"/>
      <c r="L156" s="40"/>
      <c r="M156" s="40"/>
      <c r="N156" s="40"/>
      <c r="O156" s="38"/>
      <c r="P156" s="38"/>
      <c r="Q156" s="38"/>
      <c r="R156" s="38"/>
      <c r="S156" s="38"/>
      <c r="T156" s="38"/>
      <c r="U156" s="38"/>
      <c r="V156" s="38"/>
      <c r="W156" s="38"/>
      <c r="X156" s="38"/>
      <c r="Y156" s="38"/>
      <c r="Z156" s="38"/>
      <c r="AA156" s="46"/>
      <c r="AB156" s="40"/>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v>86</v>
      </c>
      <c r="BC156" s="38"/>
      <c r="BD156" s="38"/>
      <c r="BE156" s="38"/>
      <c r="BF156" s="38"/>
      <c r="BG156" s="67"/>
      <c r="BH156" s="38"/>
      <c r="BI156" s="38"/>
      <c r="BJ156" s="38"/>
      <c r="BK156" s="38"/>
      <c r="BL156" s="38"/>
      <c r="BM156" s="38"/>
    </row>
    <row r="157" spans="1:65" x14ac:dyDescent="0.25">
      <c r="A157" s="38"/>
      <c r="B157" s="38"/>
      <c r="C157" s="38"/>
      <c r="D157" s="38"/>
      <c r="E157" s="40"/>
      <c r="F157" s="40"/>
      <c r="G157" s="40"/>
      <c r="H157" s="40"/>
      <c r="I157" s="40"/>
      <c r="J157" s="40"/>
      <c r="K157" s="40"/>
      <c r="L157" s="40"/>
      <c r="M157" s="40"/>
      <c r="N157" s="40"/>
      <c r="O157" s="38"/>
      <c r="P157" s="38"/>
      <c r="Q157" s="38"/>
      <c r="R157" s="38"/>
      <c r="S157" s="38"/>
      <c r="T157" s="38"/>
      <c r="U157" s="38"/>
      <c r="V157" s="38"/>
      <c r="W157" s="38"/>
      <c r="X157" s="38"/>
      <c r="Y157" s="38"/>
      <c r="Z157" s="38"/>
      <c r="AA157" s="46"/>
      <c r="AB157" s="40"/>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v>87</v>
      </c>
      <c r="BC157" s="38"/>
      <c r="BD157" s="38"/>
      <c r="BE157" s="38"/>
      <c r="BF157" s="38"/>
      <c r="BG157" s="67"/>
      <c r="BH157" s="38"/>
      <c r="BI157" s="38"/>
      <c r="BJ157" s="38"/>
      <c r="BK157" s="38"/>
      <c r="BL157" s="38"/>
      <c r="BM157" s="38"/>
    </row>
    <row r="158" spans="1:65" x14ac:dyDescent="0.25">
      <c r="A158" s="38"/>
      <c r="B158" s="38"/>
      <c r="C158" s="38"/>
      <c r="D158" s="38"/>
      <c r="E158" s="40"/>
      <c r="F158" s="40"/>
      <c r="G158" s="40"/>
      <c r="H158" s="40"/>
      <c r="I158" s="40"/>
      <c r="J158" s="40"/>
      <c r="K158" s="40"/>
      <c r="L158" s="40"/>
      <c r="M158" s="40"/>
      <c r="N158" s="40"/>
      <c r="O158" s="38"/>
      <c r="P158" s="38"/>
      <c r="Q158" s="38"/>
      <c r="R158" s="38"/>
      <c r="S158" s="38"/>
      <c r="T158" s="38"/>
      <c r="U158" s="38"/>
      <c r="V158" s="38"/>
      <c r="W158" s="38"/>
      <c r="X158" s="38"/>
      <c r="Y158" s="38"/>
      <c r="Z158" s="38"/>
      <c r="AA158" s="46"/>
      <c r="AB158" s="40"/>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v>88</v>
      </c>
      <c r="BC158" s="38"/>
      <c r="BD158" s="38"/>
      <c r="BE158" s="38"/>
      <c r="BF158" s="38"/>
      <c r="BG158" s="67"/>
      <c r="BH158" s="38"/>
      <c r="BI158" s="38"/>
      <c r="BJ158" s="38"/>
      <c r="BK158" s="38"/>
      <c r="BL158" s="38"/>
      <c r="BM158" s="38"/>
    </row>
    <row r="159" spans="1:65" x14ac:dyDescent="0.25">
      <c r="A159" s="38"/>
      <c r="B159" s="38"/>
      <c r="C159" s="38"/>
      <c r="D159" s="38"/>
      <c r="E159" s="40"/>
      <c r="F159" s="40"/>
      <c r="G159" s="40"/>
      <c r="H159" s="40"/>
      <c r="I159" s="40"/>
      <c r="J159" s="40"/>
      <c r="K159" s="40"/>
      <c r="L159" s="40"/>
      <c r="M159" s="40"/>
      <c r="N159" s="40"/>
      <c r="O159" s="38"/>
      <c r="P159" s="38"/>
      <c r="Q159" s="38"/>
      <c r="R159" s="38"/>
      <c r="S159" s="38"/>
      <c r="T159" s="38"/>
      <c r="U159" s="38"/>
      <c r="V159" s="38"/>
      <c r="W159" s="38"/>
      <c r="X159" s="38"/>
      <c r="Y159" s="38"/>
      <c r="Z159" s="38"/>
      <c r="AA159" s="46"/>
      <c r="AB159" s="40"/>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v>89</v>
      </c>
      <c r="BC159" s="38"/>
      <c r="BD159" s="38"/>
      <c r="BE159" s="38"/>
      <c r="BF159" s="38"/>
      <c r="BG159" s="67"/>
      <c r="BH159" s="38"/>
      <c r="BI159" s="38"/>
      <c r="BJ159" s="38"/>
      <c r="BK159" s="38"/>
      <c r="BL159" s="38"/>
      <c r="BM159" s="38"/>
    </row>
    <row r="160" spans="1:65" x14ac:dyDescent="0.25">
      <c r="A160" s="38"/>
      <c r="B160" s="38"/>
      <c r="C160" s="38"/>
      <c r="D160" s="38"/>
      <c r="E160" s="40"/>
      <c r="F160" s="40"/>
      <c r="G160" s="40"/>
      <c r="H160" s="40"/>
      <c r="I160" s="40"/>
      <c r="J160" s="40"/>
      <c r="K160" s="40"/>
      <c r="L160" s="40"/>
      <c r="M160" s="40"/>
      <c r="N160" s="40"/>
      <c r="O160" s="38"/>
      <c r="P160" s="38"/>
      <c r="Q160" s="38"/>
      <c r="R160" s="38"/>
      <c r="S160" s="38"/>
      <c r="T160" s="38"/>
      <c r="U160" s="38"/>
      <c r="V160" s="38"/>
      <c r="W160" s="38"/>
      <c r="X160" s="38"/>
      <c r="Y160" s="38"/>
      <c r="Z160" s="38"/>
      <c r="AA160" s="46"/>
      <c r="AB160" s="40"/>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v>90</v>
      </c>
      <c r="BC160" s="38"/>
      <c r="BD160" s="38"/>
      <c r="BE160" s="38"/>
      <c r="BF160" s="38"/>
      <c r="BG160" s="67"/>
      <c r="BH160" s="38"/>
      <c r="BI160" s="38"/>
      <c r="BJ160" s="38"/>
      <c r="BK160" s="38"/>
      <c r="BL160" s="38"/>
      <c r="BM160" s="38"/>
    </row>
    <row r="161" spans="1:65" x14ac:dyDescent="0.25">
      <c r="A161" s="38"/>
      <c r="B161" s="38"/>
      <c r="C161" s="38"/>
      <c r="D161" s="38"/>
      <c r="E161" s="40"/>
      <c r="F161" s="40"/>
      <c r="G161" s="40"/>
      <c r="H161" s="40"/>
      <c r="I161" s="40"/>
      <c r="J161" s="40"/>
      <c r="K161" s="40"/>
      <c r="L161" s="40"/>
      <c r="M161" s="40"/>
      <c r="N161" s="40"/>
      <c r="O161" s="38"/>
      <c r="P161" s="38"/>
      <c r="Q161" s="38"/>
      <c r="R161" s="38"/>
      <c r="S161" s="38"/>
      <c r="T161" s="38"/>
      <c r="U161" s="38"/>
      <c r="V161" s="38"/>
      <c r="W161" s="38"/>
      <c r="X161" s="38"/>
      <c r="Y161" s="38"/>
      <c r="Z161" s="38"/>
      <c r="AA161" s="46"/>
      <c r="AB161" s="40"/>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v>91</v>
      </c>
      <c r="BC161" s="38"/>
      <c r="BD161" s="38"/>
      <c r="BE161" s="38"/>
      <c r="BF161" s="38"/>
      <c r="BG161" s="67"/>
      <c r="BH161" s="38"/>
      <c r="BI161" s="38"/>
      <c r="BJ161" s="38"/>
      <c r="BK161" s="38"/>
      <c r="BL161" s="38"/>
      <c r="BM161" s="38"/>
    </row>
    <row r="162" spans="1:65" x14ac:dyDescent="0.25">
      <c r="A162" s="38"/>
      <c r="B162" s="38"/>
      <c r="C162" s="38"/>
      <c r="D162" s="38"/>
      <c r="E162" s="40"/>
      <c r="F162" s="40"/>
      <c r="G162" s="40"/>
      <c r="H162" s="40"/>
      <c r="I162" s="40"/>
      <c r="J162" s="40"/>
      <c r="K162" s="40"/>
      <c r="L162" s="40"/>
      <c r="M162" s="40"/>
      <c r="N162" s="40"/>
      <c r="O162" s="38"/>
      <c r="P162" s="38"/>
      <c r="Q162" s="38"/>
      <c r="R162" s="38"/>
      <c r="S162" s="38"/>
      <c r="T162" s="38"/>
      <c r="U162" s="38"/>
      <c r="V162" s="38"/>
      <c r="W162" s="38"/>
      <c r="X162" s="38"/>
      <c r="Y162" s="38"/>
      <c r="Z162" s="38"/>
      <c r="AA162" s="46"/>
      <c r="AB162" s="40"/>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v>92</v>
      </c>
      <c r="BC162" s="38"/>
      <c r="BD162" s="38"/>
      <c r="BE162" s="38"/>
      <c r="BF162" s="38"/>
      <c r="BG162" s="67"/>
      <c r="BH162" s="38"/>
      <c r="BI162" s="38"/>
      <c r="BJ162" s="38"/>
      <c r="BK162" s="38"/>
      <c r="BL162" s="38"/>
      <c r="BM162" s="38"/>
    </row>
    <row r="163" spans="1:65" x14ac:dyDescent="0.25">
      <c r="A163" s="38"/>
      <c r="B163" s="38"/>
      <c r="C163" s="38"/>
      <c r="D163" s="38"/>
      <c r="E163" s="40"/>
      <c r="F163" s="40"/>
      <c r="G163" s="40"/>
      <c r="H163" s="40"/>
      <c r="I163" s="40"/>
      <c r="J163" s="40"/>
      <c r="K163" s="40"/>
      <c r="L163" s="40"/>
      <c r="M163" s="40"/>
      <c r="N163" s="40"/>
      <c r="O163" s="38"/>
      <c r="P163" s="38"/>
      <c r="Q163" s="38"/>
      <c r="R163" s="38"/>
      <c r="S163" s="38"/>
      <c r="T163" s="38"/>
      <c r="U163" s="38"/>
      <c r="V163" s="38"/>
      <c r="W163" s="38"/>
      <c r="X163" s="38"/>
      <c r="Y163" s="38"/>
      <c r="Z163" s="38"/>
      <c r="AA163" s="46"/>
      <c r="AB163" s="40"/>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v>93</v>
      </c>
      <c r="BC163" s="38"/>
      <c r="BD163" s="38"/>
      <c r="BE163" s="38"/>
      <c r="BF163" s="38"/>
      <c r="BG163" s="67"/>
      <c r="BH163" s="38"/>
      <c r="BI163" s="38"/>
      <c r="BJ163" s="38"/>
      <c r="BK163" s="38"/>
      <c r="BL163" s="38"/>
      <c r="BM163" s="38"/>
    </row>
    <row r="164" spans="1:65" x14ac:dyDescent="0.25">
      <c r="A164" s="38"/>
      <c r="B164" s="38"/>
      <c r="C164" s="38"/>
      <c r="D164" s="38"/>
      <c r="E164" s="40"/>
      <c r="F164" s="40"/>
      <c r="G164" s="40"/>
      <c r="H164" s="40"/>
      <c r="I164" s="40"/>
      <c r="J164" s="40"/>
      <c r="K164" s="40"/>
      <c r="L164" s="40"/>
      <c r="M164" s="40"/>
      <c r="N164" s="40"/>
      <c r="O164" s="38"/>
      <c r="P164" s="38"/>
      <c r="Q164" s="38"/>
      <c r="R164" s="38"/>
      <c r="S164" s="38"/>
      <c r="T164" s="38"/>
      <c r="U164" s="38"/>
      <c r="V164" s="38"/>
      <c r="W164" s="38"/>
      <c r="X164" s="38"/>
      <c r="Y164" s="38"/>
      <c r="Z164" s="38"/>
      <c r="AA164" s="46"/>
      <c r="AB164" s="40"/>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v>94</v>
      </c>
      <c r="BC164" s="38"/>
      <c r="BD164" s="38"/>
      <c r="BE164" s="38"/>
      <c r="BF164" s="38"/>
      <c r="BG164" s="67"/>
      <c r="BH164" s="38"/>
      <c r="BI164" s="38"/>
      <c r="BJ164" s="38"/>
      <c r="BK164" s="38"/>
      <c r="BL164" s="38"/>
      <c r="BM164" s="38"/>
    </row>
    <row r="165" spans="1:65" x14ac:dyDescent="0.25">
      <c r="A165" s="38"/>
      <c r="B165" s="38"/>
      <c r="C165" s="38"/>
      <c r="D165" s="38"/>
      <c r="E165" s="40"/>
      <c r="F165" s="40"/>
      <c r="G165" s="40"/>
      <c r="H165" s="40"/>
      <c r="I165" s="40"/>
      <c r="J165" s="40"/>
      <c r="K165" s="40"/>
      <c r="L165" s="40"/>
      <c r="M165" s="40"/>
      <c r="N165" s="40"/>
      <c r="O165" s="38"/>
      <c r="P165" s="38"/>
      <c r="Q165" s="38"/>
      <c r="R165" s="38"/>
      <c r="S165" s="38"/>
      <c r="T165" s="38"/>
      <c r="U165" s="38"/>
      <c r="V165" s="38"/>
      <c r="W165" s="38"/>
      <c r="X165" s="38"/>
      <c r="Y165" s="38"/>
      <c r="Z165" s="38"/>
      <c r="AA165" s="46"/>
      <c r="AB165" s="40"/>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v>95</v>
      </c>
      <c r="BC165" s="38"/>
      <c r="BD165" s="38"/>
      <c r="BE165" s="38"/>
      <c r="BF165" s="38"/>
      <c r="BG165" s="67"/>
      <c r="BH165" s="38"/>
      <c r="BI165" s="38"/>
      <c r="BJ165" s="38"/>
      <c r="BK165" s="38"/>
      <c r="BL165" s="38"/>
      <c r="BM165" s="38"/>
    </row>
    <row r="166" spans="1:65" x14ac:dyDescent="0.25">
      <c r="A166" s="38"/>
      <c r="B166" s="38"/>
      <c r="C166" s="38"/>
      <c r="D166" s="38"/>
      <c r="E166" s="40"/>
      <c r="F166" s="40"/>
      <c r="G166" s="40"/>
      <c r="H166" s="40"/>
      <c r="I166" s="40"/>
      <c r="J166" s="40"/>
      <c r="K166" s="40"/>
      <c r="L166" s="40"/>
      <c r="M166" s="40"/>
      <c r="N166" s="40"/>
      <c r="O166" s="38"/>
      <c r="P166" s="38"/>
      <c r="Q166" s="38"/>
      <c r="R166" s="38"/>
      <c r="S166" s="38"/>
      <c r="T166" s="38"/>
      <c r="U166" s="38"/>
      <c r="V166" s="38"/>
      <c r="W166" s="38"/>
      <c r="X166" s="38"/>
      <c r="Y166" s="38"/>
      <c r="Z166" s="38"/>
      <c r="AA166" s="46"/>
      <c r="AB166" s="40"/>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v>96</v>
      </c>
      <c r="BC166" s="38"/>
      <c r="BD166" s="38"/>
      <c r="BE166" s="38"/>
      <c r="BF166" s="38"/>
      <c r="BG166" s="67"/>
      <c r="BH166" s="38"/>
      <c r="BI166" s="38"/>
      <c r="BJ166" s="38"/>
      <c r="BK166" s="38"/>
      <c r="BL166" s="38"/>
      <c r="BM166" s="38"/>
    </row>
    <row r="167" spans="1:65" x14ac:dyDescent="0.25">
      <c r="A167" s="38"/>
      <c r="B167" s="38"/>
      <c r="C167" s="38"/>
      <c r="D167" s="38"/>
      <c r="E167" s="40"/>
      <c r="F167" s="40"/>
      <c r="G167" s="40"/>
      <c r="H167" s="40"/>
      <c r="I167" s="40"/>
      <c r="J167" s="40"/>
      <c r="K167" s="40"/>
      <c r="L167" s="40"/>
      <c r="M167" s="40"/>
      <c r="N167" s="40"/>
      <c r="O167" s="38"/>
      <c r="P167" s="38"/>
      <c r="Q167" s="38"/>
      <c r="R167" s="38"/>
      <c r="S167" s="38"/>
      <c r="T167" s="38"/>
      <c r="U167" s="38"/>
      <c r="V167" s="38"/>
      <c r="W167" s="38"/>
      <c r="X167" s="38"/>
      <c r="Y167" s="38"/>
      <c r="Z167" s="38"/>
      <c r="AA167" s="46"/>
      <c r="AB167" s="40"/>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v>97</v>
      </c>
      <c r="BC167" s="38"/>
      <c r="BD167" s="38"/>
      <c r="BE167" s="38"/>
      <c r="BF167" s="38"/>
      <c r="BG167" s="67"/>
      <c r="BH167" s="38"/>
      <c r="BI167" s="38"/>
      <c r="BJ167" s="38"/>
      <c r="BK167" s="38"/>
      <c r="BL167" s="38"/>
      <c r="BM167" s="38"/>
    </row>
    <row r="168" spans="1:65" x14ac:dyDescent="0.25">
      <c r="A168" s="38"/>
      <c r="B168" s="38"/>
      <c r="C168" s="38"/>
      <c r="D168" s="38"/>
      <c r="E168" s="40"/>
      <c r="F168" s="40"/>
      <c r="G168" s="40"/>
      <c r="H168" s="40"/>
      <c r="I168" s="40"/>
      <c r="J168" s="40"/>
      <c r="K168" s="40"/>
      <c r="L168" s="40"/>
      <c r="M168" s="40"/>
      <c r="N168" s="40"/>
      <c r="O168" s="38"/>
      <c r="P168" s="38"/>
      <c r="Q168" s="38"/>
      <c r="R168" s="38"/>
      <c r="S168" s="38"/>
      <c r="T168" s="38"/>
      <c r="U168" s="38"/>
      <c r="V168" s="38"/>
      <c r="W168" s="38"/>
      <c r="X168" s="38"/>
      <c r="Y168" s="38"/>
      <c r="Z168" s="38"/>
      <c r="AA168" s="46"/>
      <c r="AB168" s="40"/>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v>98</v>
      </c>
      <c r="BC168" s="38"/>
      <c r="BD168" s="38"/>
      <c r="BE168" s="38"/>
      <c r="BF168" s="38"/>
      <c r="BG168" s="67"/>
      <c r="BH168" s="38"/>
      <c r="BI168" s="38"/>
      <c r="BJ168" s="38"/>
      <c r="BK168" s="38"/>
      <c r="BL168" s="38"/>
      <c r="BM168" s="38"/>
    </row>
    <row r="169" spans="1:65" x14ac:dyDescent="0.25">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38">
        <v>99</v>
      </c>
      <c r="BC169" s="38"/>
      <c r="BD169" s="73"/>
      <c r="BE169" s="73"/>
      <c r="BF169" s="73"/>
      <c r="BG169" s="67"/>
      <c r="BH169" s="73"/>
      <c r="BI169" s="73"/>
      <c r="BJ169" s="73"/>
      <c r="BK169" s="73"/>
      <c r="BL169" s="73"/>
      <c r="BM169" s="73"/>
    </row>
    <row r="170" spans="1:65" x14ac:dyDescent="0.25">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38">
        <v>100</v>
      </c>
      <c r="BC170" s="38"/>
      <c r="BD170" s="73"/>
      <c r="BE170" s="73"/>
      <c r="BF170" s="73"/>
      <c r="BG170" s="67"/>
      <c r="BH170" s="73"/>
      <c r="BI170" s="73"/>
      <c r="BJ170" s="73"/>
      <c r="BK170" s="73"/>
      <c r="BL170" s="73"/>
      <c r="BM170" s="73"/>
    </row>
    <row r="171" spans="1:65" x14ac:dyDescent="0.25">
      <c r="BG171" s="79"/>
    </row>
    <row r="172" spans="1:65" x14ac:dyDescent="0.25">
      <c r="BG172" s="79"/>
    </row>
    <row r="173" spans="1:65" x14ac:dyDescent="0.25">
      <c r="BG173" s="79"/>
    </row>
    <row r="174" spans="1:65" x14ac:dyDescent="0.25">
      <c r="BG174" s="79"/>
    </row>
    <row r="175" spans="1:65" x14ac:dyDescent="0.25">
      <c r="BG175" s="79"/>
    </row>
    <row r="176" spans="1:65" x14ac:dyDescent="0.25">
      <c r="BG176" s="79"/>
    </row>
    <row r="177" spans="59:59" x14ac:dyDescent="0.25">
      <c r="BG177" s="79"/>
    </row>
    <row r="178" spans="59:59" x14ac:dyDescent="0.25">
      <c r="BG178" s="79"/>
    </row>
    <row r="179" spans="59:59" x14ac:dyDescent="0.25">
      <c r="BG179" s="79"/>
    </row>
    <row r="180" spans="59:59" x14ac:dyDescent="0.25">
      <c r="BG180" s="79"/>
    </row>
    <row r="181" spans="59:59" x14ac:dyDescent="0.25">
      <c r="BG181" s="79"/>
    </row>
    <row r="182" spans="59:59" x14ac:dyDescent="0.25">
      <c r="BG182" s="79"/>
    </row>
    <row r="183" spans="59:59" x14ac:dyDescent="0.25">
      <c r="BG183" s="79"/>
    </row>
    <row r="184" spans="59:59" x14ac:dyDescent="0.25">
      <c r="BG184" s="79"/>
    </row>
    <row r="185" spans="59:59" x14ac:dyDescent="0.25">
      <c r="BG185" s="79"/>
    </row>
    <row r="186" spans="59:59" x14ac:dyDescent="0.25">
      <c r="BG186" s="79"/>
    </row>
    <row r="187" spans="59:59" x14ac:dyDescent="0.25">
      <c r="BG187" s="79"/>
    </row>
    <row r="188" spans="59:59" x14ac:dyDescent="0.25">
      <c r="BG188" s="79"/>
    </row>
    <row r="189" spans="59:59" x14ac:dyDescent="0.25">
      <c r="BG189" s="79"/>
    </row>
    <row r="190" spans="59:59" x14ac:dyDescent="0.25">
      <c r="BG190" s="79"/>
    </row>
    <row r="191" spans="59:59" x14ac:dyDescent="0.25">
      <c r="BG191" s="79"/>
    </row>
    <row r="192" spans="59:59" x14ac:dyDescent="0.25">
      <c r="BG192" s="79"/>
    </row>
    <row r="193" spans="59:59" x14ac:dyDescent="0.25">
      <c r="BG193" s="79"/>
    </row>
    <row r="194" spans="59:59" x14ac:dyDescent="0.25">
      <c r="BG194" s="79"/>
    </row>
    <row r="195" spans="59:59" x14ac:dyDescent="0.25">
      <c r="BG195" s="79"/>
    </row>
    <row r="196" spans="59:59" x14ac:dyDescent="0.25">
      <c r="BG196" s="79"/>
    </row>
    <row r="197" spans="59:59" x14ac:dyDescent="0.25">
      <c r="BG197" s="79"/>
    </row>
    <row r="198" spans="59:59" x14ac:dyDescent="0.25">
      <c r="BG198" s="79"/>
    </row>
    <row r="199" spans="59:59" x14ac:dyDescent="0.25">
      <c r="BG199" s="79"/>
    </row>
    <row r="200" spans="59:59" x14ac:dyDescent="0.25">
      <c r="BG200" s="79"/>
    </row>
    <row r="201" spans="59:59" x14ac:dyDescent="0.25">
      <c r="BG201" s="79"/>
    </row>
    <row r="202" spans="59:59" x14ac:dyDescent="0.25">
      <c r="BG202" s="79"/>
    </row>
    <row r="203" spans="59:59" x14ac:dyDescent="0.25">
      <c r="BG203" s="79"/>
    </row>
    <row r="204" spans="59:59" x14ac:dyDescent="0.25">
      <c r="BG204" s="79"/>
    </row>
    <row r="205" spans="59:59" x14ac:dyDescent="0.25">
      <c r="BG205" s="79"/>
    </row>
    <row r="206" spans="59:59" x14ac:dyDescent="0.25">
      <c r="BG206" s="79"/>
    </row>
    <row r="207" spans="59:59" x14ac:dyDescent="0.25">
      <c r="BG207" s="79"/>
    </row>
    <row r="208" spans="59:59" x14ac:dyDescent="0.25">
      <c r="BG208" s="79"/>
    </row>
    <row r="209" spans="59:59" x14ac:dyDescent="0.25">
      <c r="BG209" s="79"/>
    </row>
    <row r="210" spans="59:59" x14ac:dyDescent="0.25">
      <c r="BG210" s="79"/>
    </row>
    <row r="211" spans="59:59" x14ac:dyDescent="0.25">
      <c r="BG211" s="79"/>
    </row>
    <row r="212" spans="59:59" x14ac:dyDescent="0.25">
      <c r="BG212" s="79"/>
    </row>
    <row r="213" spans="59:59" x14ac:dyDescent="0.25">
      <c r="BG213" s="79"/>
    </row>
    <row r="214" spans="59:59" x14ac:dyDescent="0.25">
      <c r="BG214" s="79"/>
    </row>
    <row r="215" spans="59:59" x14ac:dyDescent="0.25">
      <c r="BG215" s="79"/>
    </row>
    <row r="216" spans="59:59" x14ac:dyDescent="0.25">
      <c r="BG216" s="79"/>
    </row>
    <row r="217" spans="59:59" x14ac:dyDescent="0.25">
      <c r="BG217" s="79"/>
    </row>
    <row r="218" spans="59:59" x14ac:dyDescent="0.25">
      <c r="BG218" s="79"/>
    </row>
    <row r="219" spans="59:59" x14ac:dyDescent="0.25">
      <c r="BG219" s="79"/>
    </row>
    <row r="220" spans="59:59" x14ac:dyDescent="0.25">
      <c r="BG220" s="79"/>
    </row>
    <row r="221" spans="59:59" x14ac:dyDescent="0.25">
      <c r="BG221" s="79"/>
    </row>
    <row r="222" spans="59:59" x14ac:dyDescent="0.25">
      <c r="BG222" s="79"/>
    </row>
    <row r="223" spans="59:59" x14ac:dyDescent="0.25">
      <c r="BG223" s="79"/>
    </row>
    <row r="224" spans="59:59" x14ac:dyDescent="0.25">
      <c r="BG224" s="79"/>
    </row>
    <row r="225" spans="59:59" x14ac:dyDescent="0.25">
      <c r="BG225" s="79"/>
    </row>
    <row r="226" spans="59:59" x14ac:dyDescent="0.25">
      <c r="BG226" s="79"/>
    </row>
    <row r="227" spans="59:59" x14ac:dyDescent="0.25">
      <c r="BG227" s="79"/>
    </row>
    <row r="228" spans="59:59" x14ac:dyDescent="0.25">
      <c r="BG228" s="79"/>
    </row>
    <row r="229" spans="59:59" x14ac:dyDescent="0.25">
      <c r="BG229" s="79"/>
    </row>
    <row r="230" spans="59:59" x14ac:dyDescent="0.25">
      <c r="BG230" s="79"/>
    </row>
    <row r="231" spans="59:59" x14ac:dyDescent="0.25">
      <c r="BG231" s="79"/>
    </row>
    <row r="232" spans="59:59" x14ac:dyDescent="0.25">
      <c r="BG232" s="79"/>
    </row>
    <row r="233" spans="59:59" x14ac:dyDescent="0.25">
      <c r="BG233" s="79"/>
    </row>
    <row r="234" spans="59:59" x14ac:dyDescent="0.25">
      <c r="BG234" s="79"/>
    </row>
    <row r="235" spans="59:59" x14ac:dyDescent="0.25">
      <c r="BG235" s="79"/>
    </row>
    <row r="236" spans="59:59" x14ac:dyDescent="0.25">
      <c r="BG236" s="79"/>
    </row>
    <row r="237" spans="59:59" x14ac:dyDescent="0.25">
      <c r="BG237" s="79"/>
    </row>
    <row r="238" spans="59:59" x14ac:dyDescent="0.25">
      <c r="BG238" s="79"/>
    </row>
    <row r="239" spans="59:59" x14ac:dyDescent="0.25">
      <c r="BG239" s="79"/>
    </row>
    <row r="240" spans="59:59" x14ac:dyDescent="0.25">
      <c r="BG240" s="79"/>
    </row>
    <row r="241" spans="59:59" x14ac:dyDescent="0.25">
      <c r="BG241" s="79"/>
    </row>
    <row r="242" spans="59:59" x14ac:dyDescent="0.25">
      <c r="BG242" s="79"/>
    </row>
    <row r="243" spans="59:59" x14ac:dyDescent="0.25">
      <c r="BG243" s="79"/>
    </row>
    <row r="244" spans="59:59" x14ac:dyDescent="0.25">
      <c r="BG244" s="79"/>
    </row>
    <row r="245" spans="59:59" x14ac:dyDescent="0.25">
      <c r="BG245" s="79"/>
    </row>
    <row r="246" spans="59:59" x14ac:dyDescent="0.25">
      <c r="BG246" s="79"/>
    </row>
    <row r="247" spans="59:59" x14ac:dyDescent="0.25">
      <c r="BG247" s="79"/>
    </row>
    <row r="248" spans="59:59" x14ac:dyDescent="0.25">
      <c r="BG248" s="79"/>
    </row>
    <row r="249" spans="59:59" x14ac:dyDescent="0.25">
      <c r="BG249" s="79"/>
    </row>
    <row r="250" spans="59:59" x14ac:dyDescent="0.25">
      <c r="BG250" s="79"/>
    </row>
    <row r="251" spans="59:59" x14ac:dyDescent="0.25">
      <c r="BG251" s="79"/>
    </row>
    <row r="252" spans="59:59" x14ac:dyDescent="0.25">
      <c r="BG252" s="79"/>
    </row>
    <row r="253" spans="59:59" x14ac:dyDescent="0.25">
      <c r="BG253" s="79"/>
    </row>
    <row r="254" spans="59:59" x14ac:dyDescent="0.25">
      <c r="BG254" s="79"/>
    </row>
    <row r="255" spans="59:59" x14ac:dyDescent="0.25">
      <c r="BG255" s="79"/>
    </row>
    <row r="256" spans="59:59" x14ac:dyDescent="0.25">
      <c r="BG256" s="79"/>
    </row>
    <row r="257" spans="59:59" x14ac:dyDescent="0.25">
      <c r="BG257" s="79"/>
    </row>
    <row r="258" spans="59:59" x14ac:dyDescent="0.25">
      <c r="BG258" s="79"/>
    </row>
    <row r="259" spans="59:59" x14ac:dyDescent="0.25">
      <c r="BG259" s="79"/>
    </row>
    <row r="260" spans="59:59" x14ac:dyDescent="0.25">
      <c r="BG260" s="79"/>
    </row>
    <row r="261" spans="59:59" x14ac:dyDescent="0.25">
      <c r="BG261" s="79"/>
    </row>
    <row r="262" spans="59:59" x14ac:dyDescent="0.25">
      <c r="BG262" s="79"/>
    </row>
    <row r="263" spans="59:59" x14ac:dyDescent="0.25">
      <c r="BG263" s="79"/>
    </row>
    <row r="264" spans="59:59" x14ac:dyDescent="0.25">
      <c r="BG264" s="79"/>
    </row>
    <row r="265" spans="59:59" x14ac:dyDescent="0.25">
      <c r="BG265" s="79"/>
    </row>
    <row r="266" spans="59:59" x14ac:dyDescent="0.25">
      <c r="BG266" s="79"/>
    </row>
    <row r="267" spans="59:59" x14ac:dyDescent="0.25">
      <c r="BG267" s="79"/>
    </row>
    <row r="268" spans="59:59" x14ac:dyDescent="0.25">
      <c r="BG268" s="79"/>
    </row>
    <row r="269" spans="59:59" x14ac:dyDescent="0.25">
      <c r="BG269" s="79"/>
    </row>
    <row r="270" spans="59:59" x14ac:dyDescent="0.25">
      <c r="BG270" s="79"/>
    </row>
    <row r="271" spans="59:59" x14ac:dyDescent="0.25">
      <c r="BG271" s="79"/>
    </row>
    <row r="272" spans="59:59" x14ac:dyDescent="0.25">
      <c r="BG272" s="79"/>
    </row>
    <row r="273" spans="59:59" x14ac:dyDescent="0.25">
      <c r="BG273" s="79"/>
    </row>
    <row r="274" spans="59:59" x14ac:dyDescent="0.25">
      <c r="BG274" s="79"/>
    </row>
    <row r="275" spans="59:59" x14ac:dyDescent="0.25">
      <c r="BG275" s="79"/>
    </row>
    <row r="276" spans="59:59" x14ac:dyDescent="0.25">
      <c r="BG276" s="79"/>
    </row>
    <row r="277" spans="59:59" x14ac:dyDescent="0.25">
      <c r="BG277" s="79"/>
    </row>
    <row r="278" spans="59:59" x14ac:dyDescent="0.25">
      <c r="BG278" s="79"/>
    </row>
    <row r="279" spans="59:59" x14ac:dyDescent="0.25">
      <c r="BG279" s="79"/>
    </row>
    <row r="280" spans="59:59" x14ac:dyDescent="0.25">
      <c r="BG280" s="79"/>
    </row>
    <row r="281" spans="59:59" x14ac:dyDescent="0.25">
      <c r="BG281" s="79"/>
    </row>
    <row r="282" spans="59:59" x14ac:dyDescent="0.25">
      <c r="BG282" s="79"/>
    </row>
    <row r="283" spans="59:59" x14ac:dyDescent="0.25">
      <c r="BG283" s="79"/>
    </row>
    <row r="284" spans="59:59" x14ac:dyDescent="0.25">
      <c r="BG284" s="79"/>
    </row>
    <row r="285" spans="59:59" x14ac:dyDescent="0.25">
      <c r="BG285" s="79"/>
    </row>
    <row r="286" spans="59:59" x14ac:dyDescent="0.25">
      <c r="BG286" s="79"/>
    </row>
    <row r="287" spans="59:59" x14ac:dyDescent="0.25">
      <c r="BG287" s="79"/>
    </row>
    <row r="288" spans="59:59" x14ac:dyDescent="0.25">
      <c r="BG288" s="79"/>
    </row>
    <row r="289" spans="59:59" x14ac:dyDescent="0.25">
      <c r="BG289" s="79"/>
    </row>
    <row r="290" spans="59:59" x14ac:dyDescent="0.25">
      <c r="BG290" s="79"/>
    </row>
    <row r="291" spans="59:59" x14ac:dyDescent="0.25">
      <c r="BG291" s="79"/>
    </row>
    <row r="292" spans="59:59" x14ac:dyDescent="0.25">
      <c r="BG292" s="79"/>
    </row>
    <row r="293" spans="59:59" x14ac:dyDescent="0.25">
      <c r="BG293" s="79"/>
    </row>
    <row r="294" spans="59:59" x14ac:dyDescent="0.25">
      <c r="BG294" s="79"/>
    </row>
    <row r="295" spans="59:59" x14ac:dyDescent="0.25">
      <c r="BG295" s="79"/>
    </row>
    <row r="296" spans="59:59" x14ac:dyDescent="0.25">
      <c r="BG296" s="79"/>
    </row>
    <row r="297" spans="59:59" x14ac:dyDescent="0.25">
      <c r="BG297" s="79"/>
    </row>
    <row r="298" spans="59:59" x14ac:dyDescent="0.25">
      <c r="BG298" s="79"/>
    </row>
    <row r="299" spans="59:59" x14ac:dyDescent="0.25">
      <c r="BG299" s="79"/>
    </row>
    <row r="300" spans="59:59" x14ac:dyDescent="0.25">
      <c r="BG300" s="79"/>
    </row>
    <row r="301" spans="59:59" x14ac:dyDescent="0.25">
      <c r="BG301" s="79"/>
    </row>
    <row r="302" spans="59:59" x14ac:dyDescent="0.25">
      <c r="BG302" s="79"/>
    </row>
    <row r="303" spans="59:59" x14ac:dyDescent="0.25">
      <c r="BG303" s="79"/>
    </row>
    <row r="304" spans="59:59" x14ac:dyDescent="0.25">
      <c r="BG304" s="79"/>
    </row>
    <row r="305" spans="59:59" x14ac:dyDescent="0.25">
      <c r="BG305" s="79"/>
    </row>
    <row r="306" spans="59:59" x14ac:dyDescent="0.25">
      <c r="BG306" s="79"/>
    </row>
    <row r="307" spans="59:59" x14ac:dyDescent="0.25">
      <c r="BG307" s="79"/>
    </row>
    <row r="308" spans="59:59" x14ac:dyDescent="0.25">
      <c r="BG308" s="79"/>
    </row>
    <row r="309" spans="59:59" x14ac:dyDescent="0.25">
      <c r="BG309" s="79"/>
    </row>
    <row r="310" spans="59:59" x14ac:dyDescent="0.25">
      <c r="BG310" s="79"/>
    </row>
    <row r="311" spans="59:59" x14ac:dyDescent="0.25">
      <c r="BG311" s="79"/>
    </row>
    <row r="312" spans="59:59" x14ac:dyDescent="0.25">
      <c r="BG312" s="79"/>
    </row>
    <row r="313" spans="59:59" x14ac:dyDescent="0.25">
      <c r="BG313" s="79"/>
    </row>
    <row r="314" spans="59:59" x14ac:dyDescent="0.25">
      <c r="BG314" s="79"/>
    </row>
    <row r="315" spans="59:59" x14ac:dyDescent="0.25">
      <c r="BG315" s="79"/>
    </row>
    <row r="316" spans="59:59" x14ac:dyDescent="0.25">
      <c r="BG316" s="79"/>
    </row>
    <row r="317" spans="59:59" x14ac:dyDescent="0.25">
      <c r="BG317" s="79"/>
    </row>
    <row r="318" spans="59:59" x14ac:dyDescent="0.25">
      <c r="BG318" s="79"/>
    </row>
    <row r="319" spans="59:59" x14ac:dyDescent="0.25">
      <c r="BG319" s="79"/>
    </row>
    <row r="320" spans="59:59" x14ac:dyDescent="0.25">
      <c r="BG320" s="79"/>
    </row>
    <row r="321" spans="59:59" x14ac:dyDescent="0.25">
      <c r="BG321" s="79"/>
    </row>
    <row r="322" spans="59:59" x14ac:dyDescent="0.25">
      <c r="BG322" s="79"/>
    </row>
    <row r="323" spans="59:59" x14ac:dyDescent="0.25">
      <c r="BG323" s="79"/>
    </row>
    <row r="324" spans="59:59" x14ac:dyDescent="0.25">
      <c r="BG324" s="79"/>
    </row>
    <row r="325" spans="59:59" x14ac:dyDescent="0.25">
      <c r="BG325" s="79"/>
    </row>
    <row r="326" spans="59:59" x14ac:dyDescent="0.25">
      <c r="BG326" s="79"/>
    </row>
  </sheetData>
  <dataValidations count="2">
    <dataValidation type="list" allowBlank="1" showInputMessage="1" showErrorMessage="1" sqref="H47 IU47 SQ47 ACM47 AMI47 AWE47 BGA47 BPW47 BZS47 CJO47 CTK47 DDG47 DNC47 DWY47 EGU47 EQQ47 FAM47 FKI47 FUE47 GEA47 GNW47 GXS47 HHO47 HRK47 IBG47 ILC47 IUY47 JEU47 JOQ47 JYM47 KII47 KSE47 LCA47 LLW47 LVS47 MFO47 MPK47 MZG47 NJC47 NSY47 OCU47 OMQ47 OWM47 PGI47 PQE47 QAA47 QJW47 QTS47 RDO47 RNK47 RXG47 SHC47 SQY47 TAU47 TKQ47 TUM47 UEI47 UOE47 UYA47 VHW47 VRS47 WBO47 WLK47 WVG47 H65583 IU65583 SQ65583 ACM65583 AMI65583 AWE65583 BGA65583 BPW65583 BZS65583 CJO65583 CTK65583 DDG65583 DNC65583 DWY65583 EGU65583 EQQ65583 FAM65583 FKI65583 FUE65583 GEA65583 GNW65583 GXS65583 HHO65583 HRK65583 IBG65583 ILC65583 IUY65583 JEU65583 JOQ65583 JYM65583 KII65583 KSE65583 LCA65583 LLW65583 LVS65583 MFO65583 MPK65583 MZG65583 NJC65583 NSY65583 OCU65583 OMQ65583 OWM65583 PGI65583 PQE65583 QAA65583 QJW65583 QTS65583 RDO65583 RNK65583 RXG65583 SHC65583 SQY65583 TAU65583 TKQ65583 TUM65583 UEI65583 UOE65583 UYA65583 VHW65583 VRS65583 WBO65583 WLK65583 WVG65583 H131119 IU131119 SQ131119 ACM131119 AMI131119 AWE131119 BGA131119 BPW131119 BZS131119 CJO131119 CTK131119 DDG131119 DNC131119 DWY131119 EGU131119 EQQ131119 FAM131119 FKI131119 FUE131119 GEA131119 GNW131119 GXS131119 HHO131119 HRK131119 IBG131119 ILC131119 IUY131119 JEU131119 JOQ131119 JYM131119 KII131119 KSE131119 LCA131119 LLW131119 LVS131119 MFO131119 MPK131119 MZG131119 NJC131119 NSY131119 OCU131119 OMQ131119 OWM131119 PGI131119 PQE131119 QAA131119 QJW131119 QTS131119 RDO131119 RNK131119 RXG131119 SHC131119 SQY131119 TAU131119 TKQ131119 TUM131119 UEI131119 UOE131119 UYA131119 VHW131119 VRS131119 WBO131119 WLK131119 WVG131119 H196655 IU196655 SQ196655 ACM196655 AMI196655 AWE196655 BGA196655 BPW196655 BZS196655 CJO196655 CTK196655 DDG196655 DNC196655 DWY196655 EGU196655 EQQ196655 FAM196655 FKI196655 FUE196655 GEA196655 GNW196655 GXS196655 HHO196655 HRK196655 IBG196655 ILC196655 IUY196655 JEU196655 JOQ196655 JYM196655 KII196655 KSE196655 LCA196655 LLW196655 LVS196655 MFO196655 MPK196655 MZG196655 NJC196655 NSY196655 OCU196655 OMQ196655 OWM196655 PGI196655 PQE196655 QAA196655 QJW196655 QTS196655 RDO196655 RNK196655 RXG196655 SHC196655 SQY196655 TAU196655 TKQ196655 TUM196655 UEI196655 UOE196655 UYA196655 VHW196655 VRS196655 WBO196655 WLK196655 WVG196655 H262191 IU262191 SQ262191 ACM262191 AMI262191 AWE262191 BGA262191 BPW262191 BZS262191 CJO262191 CTK262191 DDG262191 DNC262191 DWY262191 EGU262191 EQQ262191 FAM262191 FKI262191 FUE262191 GEA262191 GNW262191 GXS262191 HHO262191 HRK262191 IBG262191 ILC262191 IUY262191 JEU262191 JOQ262191 JYM262191 KII262191 KSE262191 LCA262191 LLW262191 LVS262191 MFO262191 MPK262191 MZG262191 NJC262191 NSY262191 OCU262191 OMQ262191 OWM262191 PGI262191 PQE262191 QAA262191 QJW262191 QTS262191 RDO262191 RNK262191 RXG262191 SHC262191 SQY262191 TAU262191 TKQ262191 TUM262191 UEI262191 UOE262191 UYA262191 VHW262191 VRS262191 WBO262191 WLK262191 WVG262191 H327727 IU327727 SQ327727 ACM327727 AMI327727 AWE327727 BGA327727 BPW327727 BZS327727 CJO327727 CTK327727 DDG327727 DNC327727 DWY327727 EGU327727 EQQ327727 FAM327727 FKI327727 FUE327727 GEA327727 GNW327727 GXS327727 HHO327727 HRK327727 IBG327727 ILC327727 IUY327727 JEU327727 JOQ327727 JYM327727 KII327727 KSE327727 LCA327727 LLW327727 LVS327727 MFO327727 MPK327727 MZG327727 NJC327727 NSY327727 OCU327727 OMQ327727 OWM327727 PGI327727 PQE327727 QAA327727 QJW327727 QTS327727 RDO327727 RNK327727 RXG327727 SHC327727 SQY327727 TAU327727 TKQ327727 TUM327727 UEI327727 UOE327727 UYA327727 VHW327727 VRS327727 WBO327727 WLK327727 WVG327727 H393263 IU393263 SQ393263 ACM393263 AMI393263 AWE393263 BGA393263 BPW393263 BZS393263 CJO393263 CTK393263 DDG393263 DNC393263 DWY393263 EGU393263 EQQ393263 FAM393263 FKI393263 FUE393263 GEA393263 GNW393263 GXS393263 HHO393263 HRK393263 IBG393263 ILC393263 IUY393263 JEU393263 JOQ393263 JYM393263 KII393263 KSE393263 LCA393263 LLW393263 LVS393263 MFO393263 MPK393263 MZG393263 NJC393263 NSY393263 OCU393263 OMQ393263 OWM393263 PGI393263 PQE393263 QAA393263 QJW393263 QTS393263 RDO393263 RNK393263 RXG393263 SHC393263 SQY393263 TAU393263 TKQ393263 TUM393263 UEI393263 UOE393263 UYA393263 VHW393263 VRS393263 WBO393263 WLK393263 WVG393263 H458799 IU458799 SQ458799 ACM458799 AMI458799 AWE458799 BGA458799 BPW458799 BZS458799 CJO458799 CTK458799 DDG458799 DNC458799 DWY458799 EGU458799 EQQ458799 FAM458799 FKI458799 FUE458799 GEA458799 GNW458799 GXS458799 HHO458799 HRK458799 IBG458799 ILC458799 IUY458799 JEU458799 JOQ458799 JYM458799 KII458799 KSE458799 LCA458799 LLW458799 LVS458799 MFO458799 MPK458799 MZG458799 NJC458799 NSY458799 OCU458799 OMQ458799 OWM458799 PGI458799 PQE458799 QAA458799 QJW458799 QTS458799 RDO458799 RNK458799 RXG458799 SHC458799 SQY458799 TAU458799 TKQ458799 TUM458799 UEI458799 UOE458799 UYA458799 VHW458799 VRS458799 WBO458799 WLK458799 WVG458799 H524335 IU524335 SQ524335 ACM524335 AMI524335 AWE524335 BGA524335 BPW524335 BZS524335 CJO524335 CTK524335 DDG524335 DNC524335 DWY524335 EGU524335 EQQ524335 FAM524335 FKI524335 FUE524335 GEA524335 GNW524335 GXS524335 HHO524335 HRK524335 IBG524335 ILC524335 IUY524335 JEU524335 JOQ524335 JYM524335 KII524335 KSE524335 LCA524335 LLW524335 LVS524335 MFO524335 MPK524335 MZG524335 NJC524335 NSY524335 OCU524335 OMQ524335 OWM524335 PGI524335 PQE524335 QAA524335 QJW524335 QTS524335 RDO524335 RNK524335 RXG524335 SHC524335 SQY524335 TAU524335 TKQ524335 TUM524335 UEI524335 UOE524335 UYA524335 VHW524335 VRS524335 WBO524335 WLK524335 WVG524335 H589871 IU589871 SQ589871 ACM589871 AMI589871 AWE589871 BGA589871 BPW589871 BZS589871 CJO589871 CTK589871 DDG589871 DNC589871 DWY589871 EGU589871 EQQ589871 FAM589871 FKI589871 FUE589871 GEA589871 GNW589871 GXS589871 HHO589871 HRK589871 IBG589871 ILC589871 IUY589871 JEU589871 JOQ589871 JYM589871 KII589871 KSE589871 LCA589871 LLW589871 LVS589871 MFO589871 MPK589871 MZG589871 NJC589871 NSY589871 OCU589871 OMQ589871 OWM589871 PGI589871 PQE589871 QAA589871 QJW589871 QTS589871 RDO589871 RNK589871 RXG589871 SHC589871 SQY589871 TAU589871 TKQ589871 TUM589871 UEI589871 UOE589871 UYA589871 VHW589871 VRS589871 WBO589871 WLK589871 WVG589871 H655407 IU655407 SQ655407 ACM655407 AMI655407 AWE655407 BGA655407 BPW655407 BZS655407 CJO655407 CTK655407 DDG655407 DNC655407 DWY655407 EGU655407 EQQ655407 FAM655407 FKI655407 FUE655407 GEA655407 GNW655407 GXS655407 HHO655407 HRK655407 IBG655407 ILC655407 IUY655407 JEU655407 JOQ655407 JYM655407 KII655407 KSE655407 LCA655407 LLW655407 LVS655407 MFO655407 MPK655407 MZG655407 NJC655407 NSY655407 OCU655407 OMQ655407 OWM655407 PGI655407 PQE655407 QAA655407 QJW655407 QTS655407 RDO655407 RNK655407 RXG655407 SHC655407 SQY655407 TAU655407 TKQ655407 TUM655407 UEI655407 UOE655407 UYA655407 VHW655407 VRS655407 WBO655407 WLK655407 WVG655407 H720943 IU720943 SQ720943 ACM720943 AMI720943 AWE720943 BGA720943 BPW720943 BZS720943 CJO720943 CTK720943 DDG720943 DNC720943 DWY720943 EGU720943 EQQ720943 FAM720943 FKI720943 FUE720943 GEA720943 GNW720943 GXS720943 HHO720943 HRK720943 IBG720943 ILC720943 IUY720943 JEU720943 JOQ720943 JYM720943 KII720943 KSE720943 LCA720943 LLW720943 LVS720943 MFO720943 MPK720943 MZG720943 NJC720943 NSY720943 OCU720943 OMQ720943 OWM720943 PGI720943 PQE720943 QAA720943 QJW720943 QTS720943 RDO720943 RNK720943 RXG720943 SHC720943 SQY720943 TAU720943 TKQ720943 TUM720943 UEI720943 UOE720943 UYA720943 VHW720943 VRS720943 WBO720943 WLK720943 WVG720943 H786479 IU786479 SQ786479 ACM786479 AMI786479 AWE786479 BGA786479 BPW786479 BZS786479 CJO786479 CTK786479 DDG786479 DNC786479 DWY786479 EGU786479 EQQ786479 FAM786479 FKI786479 FUE786479 GEA786479 GNW786479 GXS786479 HHO786479 HRK786479 IBG786479 ILC786479 IUY786479 JEU786479 JOQ786479 JYM786479 KII786479 KSE786479 LCA786479 LLW786479 LVS786479 MFO786479 MPK786479 MZG786479 NJC786479 NSY786479 OCU786479 OMQ786479 OWM786479 PGI786479 PQE786479 QAA786479 QJW786479 QTS786479 RDO786479 RNK786479 RXG786479 SHC786479 SQY786479 TAU786479 TKQ786479 TUM786479 UEI786479 UOE786479 UYA786479 VHW786479 VRS786479 WBO786479 WLK786479 WVG786479 H852015 IU852015 SQ852015 ACM852015 AMI852015 AWE852015 BGA852015 BPW852015 BZS852015 CJO852015 CTK852015 DDG852015 DNC852015 DWY852015 EGU852015 EQQ852015 FAM852015 FKI852015 FUE852015 GEA852015 GNW852015 GXS852015 HHO852015 HRK852015 IBG852015 ILC852015 IUY852015 JEU852015 JOQ852015 JYM852015 KII852015 KSE852015 LCA852015 LLW852015 LVS852015 MFO852015 MPK852015 MZG852015 NJC852015 NSY852015 OCU852015 OMQ852015 OWM852015 PGI852015 PQE852015 QAA852015 QJW852015 QTS852015 RDO852015 RNK852015 RXG852015 SHC852015 SQY852015 TAU852015 TKQ852015 TUM852015 UEI852015 UOE852015 UYA852015 VHW852015 VRS852015 WBO852015 WLK852015 WVG852015 H917551 IU917551 SQ917551 ACM917551 AMI917551 AWE917551 BGA917551 BPW917551 BZS917551 CJO917551 CTK917551 DDG917551 DNC917551 DWY917551 EGU917551 EQQ917551 FAM917551 FKI917551 FUE917551 GEA917551 GNW917551 GXS917551 HHO917551 HRK917551 IBG917551 ILC917551 IUY917551 JEU917551 JOQ917551 JYM917551 KII917551 KSE917551 LCA917551 LLW917551 LVS917551 MFO917551 MPK917551 MZG917551 NJC917551 NSY917551 OCU917551 OMQ917551 OWM917551 PGI917551 PQE917551 QAA917551 QJW917551 QTS917551 RDO917551 RNK917551 RXG917551 SHC917551 SQY917551 TAU917551 TKQ917551 TUM917551 UEI917551 UOE917551 UYA917551 VHW917551 VRS917551 WBO917551 WLK917551 WVG917551 H983087 IU983087 SQ983087 ACM983087 AMI983087 AWE983087 BGA983087 BPW983087 BZS983087 CJO983087 CTK983087 DDG983087 DNC983087 DWY983087 EGU983087 EQQ983087 FAM983087 FKI983087 FUE983087 GEA983087 GNW983087 GXS983087 HHO983087 HRK983087 IBG983087 ILC983087 IUY983087 JEU983087 JOQ983087 JYM983087 KII983087 KSE983087 LCA983087 LLW983087 LVS983087 MFO983087 MPK983087 MZG983087 NJC983087 NSY983087 OCU983087 OMQ983087 OWM983087 PGI983087 PQE983087 QAA983087 QJW983087 QTS983087 RDO983087 RNK983087 RXG983087 SHC983087 SQY983087 TAU983087 TKQ983087 TUM983087 UEI983087 UOE983087 UYA983087 VHW983087 VRS983087 WBO983087 WLK983087 WVG983087">
      <formula1>"BLANKPRO"</formula1>
    </dataValidation>
    <dataValidation type="list" allowBlank="1" showInputMessage="1" showErrorMessage="1" sqref="H45 IU45 SQ45 ACM45 AMI45 AWE45 BGA45 BPW45 BZS45 CJO45 CTK45 DDG45 DNC45 DWY45 EGU45 EQQ45 FAM45 FKI45 FUE45 GEA45 GNW45 GXS45 HHO45 HRK45 IBG45 ILC45 IUY45 JEU45 JOQ45 JYM45 KII45 KSE45 LCA45 LLW45 LVS45 MFO45 MPK45 MZG45 NJC45 NSY45 OCU45 OMQ45 OWM45 PGI45 PQE45 QAA45 QJW45 QTS45 RDO45 RNK45 RXG45 SHC45 SQY45 TAU45 TKQ45 TUM45 UEI45 UOE45 UYA45 VHW45 VRS45 WBO45 WLK45 WVG45 H65581 IU65581 SQ65581 ACM65581 AMI65581 AWE65581 BGA65581 BPW65581 BZS65581 CJO65581 CTK65581 DDG65581 DNC65581 DWY65581 EGU65581 EQQ65581 FAM65581 FKI65581 FUE65581 GEA65581 GNW65581 GXS65581 HHO65581 HRK65581 IBG65581 ILC65581 IUY65581 JEU65581 JOQ65581 JYM65581 KII65581 KSE65581 LCA65581 LLW65581 LVS65581 MFO65581 MPK65581 MZG65581 NJC65581 NSY65581 OCU65581 OMQ65581 OWM65581 PGI65581 PQE65581 QAA65581 QJW65581 QTS65581 RDO65581 RNK65581 RXG65581 SHC65581 SQY65581 TAU65581 TKQ65581 TUM65581 UEI65581 UOE65581 UYA65581 VHW65581 VRS65581 WBO65581 WLK65581 WVG65581 H131117 IU131117 SQ131117 ACM131117 AMI131117 AWE131117 BGA131117 BPW131117 BZS131117 CJO131117 CTK131117 DDG131117 DNC131117 DWY131117 EGU131117 EQQ131117 FAM131117 FKI131117 FUE131117 GEA131117 GNW131117 GXS131117 HHO131117 HRK131117 IBG131117 ILC131117 IUY131117 JEU131117 JOQ131117 JYM131117 KII131117 KSE131117 LCA131117 LLW131117 LVS131117 MFO131117 MPK131117 MZG131117 NJC131117 NSY131117 OCU131117 OMQ131117 OWM131117 PGI131117 PQE131117 QAA131117 QJW131117 QTS131117 RDO131117 RNK131117 RXG131117 SHC131117 SQY131117 TAU131117 TKQ131117 TUM131117 UEI131117 UOE131117 UYA131117 VHW131117 VRS131117 WBO131117 WLK131117 WVG131117 H196653 IU196653 SQ196653 ACM196653 AMI196653 AWE196653 BGA196653 BPW196653 BZS196653 CJO196653 CTK196653 DDG196653 DNC196653 DWY196653 EGU196653 EQQ196653 FAM196653 FKI196653 FUE196653 GEA196653 GNW196653 GXS196653 HHO196653 HRK196653 IBG196653 ILC196653 IUY196653 JEU196653 JOQ196653 JYM196653 KII196653 KSE196653 LCA196653 LLW196653 LVS196653 MFO196653 MPK196653 MZG196653 NJC196653 NSY196653 OCU196653 OMQ196653 OWM196653 PGI196653 PQE196653 QAA196653 QJW196653 QTS196653 RDO196653 RNK196653 RXG196653 SHC196653 SQY196653 TAU196653 TKQ196653 TUM196653 UEI196653 UOE196653 UYA196653 VHW196653 VRS196653 WBO196653 WLK196653 WVG196653 H262189 IU262189 SQ262189 ACM262189 AMI262189 AWE262189 BGA262189 BPW262189 BZS262189 CJO262189 CTK262189 DDG262189 DNC262189 DWY262189 EGU262189 EQQ262189 FAM262189 FKI262189 FUE262189 GEA262189 GNW262189 GXS262189 HHO262189 HRK262189 IBG262189 ILC262189 IUY262189 JEU262189 JOQ262189 JYM262189 KII262189 KSE262189 LCA262189 LLW262189 LVS262189 MFO262189 MPK262189 MZG262189 NJC262189 NSY262189 OCU262189 OMQ262189 OWM262189 PGI262189 PQE262189 QAA262189 QJW262189 QTS262189 RDO262189 RNK262189 RXG262189 SHC262189 SQY262189 TAU262189 TKQ262189 TUM262189 UEI262189 UOE262189 UYA262189 VHW262189 VRS262189 WBO262189 WLK262189 WVG262189 H327725 IU327725 SQ327725 ACM327725 AMI327725 AWE327725 BGA327725 BPW327725 BZS327725 CJO327725 CTK327725 DDG327725 DNC327725 DWY327725 EGU327725 EQQ327725 FAM327725 FKI327725 FUE327725 GEA327725 GNW327725 GXS327725 HHO327725 HRK327725 IBG327725 ILC327725 IUY327725 JEU327725 JOQ327725 JYM327725 KII327725 KSE327725 LCA327725 LLW327725 LVS327725 MFO327725 MPK327725 MZG327725 NJC327725 NSY327725 OCU327725 OMQ327725 OWM327725 PGI327725 PQE327725 QAA327725 QJW327725 QTS327725 RDO327725 RNK327725 RXG327725 SHC327725 SQY327725 TAU327725 TKQ327725 TUM327725 UEI327725 UOE327725 UYA327725 VHW327725 VRS327725 WBO327725 WLK327725 WVG327725 H393261 IU393261 SQ393261 ACM393261 AMI393261 AWE393261 BGA393261 BPW393261 BZS393261 CJO393261 CTK393261 DDG393261 DNC393261 DWY393261 EGU393261 EQQ393261 FAM393261 FKI393261 FUE393261 GEA393261 GNW393261 GXS393261 HHO393261 HRK393261 IBG393261 ILC393261 IUY393261 JEU393261 JOQ393261 JYM393261 KII393261 KSE393261 LCA393261 LLW393261 LVS393261 MFO393261 MPK393261 MZG393261 NJC393261 NSY393261 OCU393261 OMQ393261 OWM393261 PGI393261 PQE393261 QAA393261 QJW393261 QTS393261 RDO393261 RNK393261 RXG393261 SHC393261 SQY393261 TAU393261 TKQ393261 TUM393261 UEI393261 UOE393261 UYA393261 VHW393261 VRS393261 WBO393261 WLK393261 WVG393261 H458797 IU458797 SQ458797 ACM458797 AMI458797 AWE458797 BGA458797 BPW458797 BZS458797 CJO458797 CTK458797 DDG458797 DNC458797 DWY458797 EGU458797 EQQ458797 FAM458797 FKI458797 FUE458797 GEA458797 GNW458797 GXS458797 HHO458797 HRK458797 IBG458797 ILC458797 IUY458797 JEU458797 JOQ458797 JYM458797 KII458797 KSE458797 LCA458797 LLW458797 LVS458797 MFO458797 MPK458797 MZG458797 NJC458797 NSY458797 OCU458797 OMQ458797 OWM458797 PGI458797 PQE458797 QAA458797 QJW458797 QTS458797 RDO458797 RNK458797 RXG458797 SHC458797 SQY458797 TAU458797 TKQ458797 TUM458797 UEI458797 UOE458797 UYA458797 VHW458797 VRS458797 WBO458797 WLK458797 WVG458797 H524333 IU524333 SQ524333 ACM524333 AMI524333 AWE524333 BGA524333 BPW524333 BZS524333 CJO524333 CTK524333 DDG524333 DNC524333 DWY524333 EGU524333 EQQ524333 FAM524333 FKI524333 FUE524333 GEA524333 GNW524333 GXS524333 HHO524333 HRK524333 IBG524333 ILC524333 IUY524333 JEU524333 JOQ524333 JYM524333 KII524333 KSE524333 LCA524333 LLW524333 LVS524333 MFO524333 MPK524333 MZG524333 NJC524333 NSY524333 OCU524333 OMQ524333 OWM524333 PGI524333 PQE524333 QAA524333 QJW524333 QTS524333 RDO524333 RNK524333 RXG524333 SHC524333 SQY524333 TAU524333 TKQ524333 TUM524333 UEI524333 UOE524333 UYA524333 VHW524333 VRS524333 WBO524333 WLK524333 WVG524333 H589869 IU589869 SQ589869 ACM589869 AMI589869 AWE589869 BGA589869 BPW589869 BZS589869 CJO589869 CTK589869 DDG589869 DNC589869 DWY589869 EGU589869 EQQ589869 FAM589869 FKI589869 FUE589869 GEA589869 GNW589869 GXS589869 HHO589869 HRK589869 IBG589869 ILC589869 IUY589869 JEU589869 JOQ589869 JYM589869 KII589869 KSE589869 LCA589869 LLW589869 LVS589869 MFO589869 MPK589869 MZG589869 NJC589869 NSY589869 OCU589869 OMQ589869 OWM589869 PGI589869 PQE589869 QAA589869 QJW589869 QTS589869 RDO589869 RNK589869 RXG589869 SHC589869 SQY589869 TAU589869 TKQ589869 TUM589869 UEI589869 UOE589869 UYA589869 VHW589869 VRS589869 WBO589869 WLK589869 WVG589869 H655405 IU655405 SQ655405 ACM655405 AMI655405 AWE655405 BGA655405 BPW655405 BZS655405 CJO655405 CTK655405 DDG655405 DNC655405 DWY655405 EGU655405 EQQ655405 FAM655405 FKI655405 FUE655405 GEA655405 GNW655405 GXS655405 HHO655405 HRK655405 IBG655405 ILC655405 IUY655405 JEU655405 JOQ655405 JYM655405 KII655405 KSE655405 LCA655405 LLW655405 LVS655405 MFO655405 MPK655405 MZG655405 NJC655405 NSY655405 OCU655405 OMQ655405 OWM655405 PGI655405 PQE655405 QAA655405 QJW655405 QTS655405 RDO655405 RNK655405 RXG655405 SHC655405 SQY655405 TAU655405 TKQ655405 TUM655405 UEI655405 UOE655405 UYA655405 VHW655405 VRS655405 WBO655405 WLK655405 WVG655405 H720941 IU720941 SQ720941 ACM720941 AMI720941 AWE720941 BGA720941 BPW720941 BZS720941 CJO720941 CTK720941 DDG720941 DNC720941 DWY720941 EGU720941 EQQ720941 FAM720941 FKI720941 FUE720941 GEA720941 GNW720941 GXS720941 HHO720941 HRK720941 IBG720941 ILC720941 IUY720941 JEU720941 JOQ720941 JYM720941 KII720941 KSE720941 LCA720941 LLW720941 LVS720941 MFO720941 MPK720941 MZG720941 NJC720941 NSY720941 OCU720941 OMQ720941 OWM720941 PGI720941 PQE720941 QAA720941 QJW720941 QTS720941 RDO720941 RNK720941 RXG720941 SHC720941 SQY720941 TAU720941 TKQ720941 TUM720941 UEI720941 UOE720941 UYA720941 VHW720941 VRS720941 WBO720941 WLK720941 WVG720941 H786477 IU786477 SQ786477 ACM786477 AMI786477 AWE786477 BGA786477 BPW786477 BZS786477 CJO786477 CTK786477 DDG786477 DNC786477 DWY786477 EGU786477 EQQ786477 FAM786477 FKI786477 FUE786477 GEA786477 GNW786477 GXS786477 HHO786477 HRK786477 IBG786477 ILC786477 IUY786477 JEU786477 JOQ786477 JYM786477 KII786477 KSE786477 LCA786477 LLW786477 LVS786477 MFO786477 MPK786477 MZG786477 NJC786477 NSY786477 OCU786477 OMQ786477 OWM786477 PGI786477 PQE786477 QAA786477 QJW786477 QTS786477 RDO786477 RNK786477 RXG786477 SHC786477 SQY786477 TAU786477 TKQ786477 TUM786477 UEI786477 UOE786477 UYA786477 VHW786477 VRS786477 WBO786477 WLK786477 WVG786477 H852013 IU852013 SQ852013 ACM852013 AMI852013 AWE852013 BGA852013 BPW852013 BZS852013 CJO852013 CTK852013 DDG852013 DNC852013 DWY852013 EGU852013 EQQ852013 FAM852013 FKI852013 FUE852013 GEA852013 GNW852013 GXS852013 HHO852013 HRK852013 IBG852013 ILC852013 IUY852013 JEU852013 JOQ852013 JYM852013 KII852013 KSE852013 LCA852013 LLW852013 LVS852013 MFO852013 MPK852013 MZG852013 NJC852013 NSY852013 OCU852013 OMQ852013 OWM852013 PGI852013 PQE852013 QAA852013 QJW852013 QTS852013 RDO852013 RNK852013 RXG852013 SHC852013 SQY852013 TAU852013 TKQ852013 TUM852013 UEI852013 UOE852013 UYA852013 VHW852013 VRS852013 WBO852013 WLK852013 WVG852013 H917549 IU917549 SQ917549 ACM917549 AMI917549 AWE917549 BGA917549 BPW917549 BZS917549 CJO917549 CTK917549 DDG917549 DNC917549 DWY917549 EGU917549 EQQ917549 FAM917549 FKI917549 FUE917549 GEA917549 GNW917549 GXS917549 HHO917549 HRK917549 IBG917549 ILC917549 IUY917549 JEU917549 JOQ917549 JYM917549 KII917549 KSE917549 LCA917549 LLW917549 LVS917549 MFO917549 MPK917549 MZG917549 NJC917549 NSY917549 OCU917549 OMQ917549 OWM917549 PGI917549 PQE917549 QAA917549 QJW917549 QTS917549 RDO917549 RNK917549 RXG917549 SHC917549 SQY917549 TAU917549 TKQ917549 TUM917549 UEI917549 UOE917549 UYA917549 VHW917549 VRS917549 WBO917549 WLK917549 WVG917549 H983085 IU983085 SQ983085 ACM983085 AMI983085 AWE983085 BGA983085 BPW983085 BZS983085 CJO983085 CTK983085 DDG983085 DNC983085 DWY983085 EGU983085 EQQ983085 FAM983085 FKI983085 FUE983085 GEA983085 GNW983085 GXS983085 HHO983085 HRK983085 IBG983085 ILC983085 IUY983085 JEU983085 JOQ983085 JYM983085 KII983085 KSE983085 LCA983085 LLW983085 LVS983085 MFO983085 MPK983085 MZG983085 NJC983085 NSY983085 OCU983085 OMQ983085 OWM983085 PGI983085 PQE983085 QAA983085 QJW983085 QTS983085 RDO983085 RNK983085 RXG983085 SHC983085 SQY983085 TAU983085 TKQ983085 TUM983085 UEI983085 UOE983085 UYA983085 VHW983085 VRS983085 WBO983085 WLK983085 WVG983085">
      <formula1>"SINGLE,MULTI"</formula1>
    </dataValidation>
  </dataValidations>
  <pageMargins left="0.75" right="0.75" top="1" bottom="1" header="0.5" footer="0.5"/>
  <pageSetup paperSize="9" orientation="portrait" verticalDpi="300" r:id="rId1"/>
  <headerFooter alignWithMargins="0"/>
  <drawing r:id="rId2"/>
  <legacyDrawing r:id="rId3"/>
  <controls>
    <mc:AlternateContent xmlns:mc="http://schemas.openxmlformats.org/markup-compatibility/2006">
      <mc:Choice Requires="x14">
        <control shapeId="5126" r:id="rId4" name="CELLDATASAFEXL71">
          <controlPr defaultSize="0" disabled="1" autoLine="0" r:id="rId5">
            <anchor moveWithCells="1">
              <from>
                <xdr:col>0</xdr:col>
                <xdr:colOff>0</xdr:colOff>
                <xdr:row>0</xdr:row>
                <xdr:rowOff>0</xdr:rowOff>
              </from>
              <to>
                <xdr:col>108</xdr:col>
                <xdr:colOff>30480</xdr:colOff>
                <xdr:row>755</xdr:row>
                <xdr:rowOff>38100</xdr:rowOff>
              </to>
            </anchor>
          </controlPr>
        </control>
      </mc:Choice>
      <mc:Fallback>
        <control shapeId="5126" r:id="rId4" name="CELLDATASAFEXL71"/>
      </mc:Fallback>
    </mc:AlternateContent>
    <mc:AlternateContent xmlns:mc="http://schemas.openxmlformats.org/markup-compatibility/2006">
      <mc:Choice Requires="x14">
        <control shapeId="5121" r:id="rId6" name="TextBox1">
          <controlPr defaultSize="0" disabled="1" autoLine="0" r:id="rId7">
            <anchor moveWithCells="1">
              <from>
                <xdr:col>0</xdr:col>
                <xdr:colOff>7620</xdr:colOff>
                <xdr:row>0</xdr:row>
                <xdr:rowOff>7620</xdr:rowOff>
              </from>
              <to>
                <xdr:col>16</xdr:col>
                <xdr:colOff>533400</xdr:colOff>
                <xdr:row>8</xdr:row>
                <xdr:rowOff>106680</xdr:rowOff>
              </to>
            </anchor>
          </controlPr>
        </control>
      </mc:Choice>
      <mc:Fallback>
        <control shapeId="5121" r:id="rId6" name="TextBox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XLGens"/>
  <dimension ref="C2:O15"/>
  <sheetViews>
    <sheetView showGridLines="0" showRowColHeaders="0" workbookViewId="0"/>
  </sheetViews>
  <sheetFormatPr defaultRowHeight="13.2" x14ac:dyDescent="0.25"/>
  <cols>
    <col min="1" max="1" width="3.109375" style="14" customWidth="1"/>
    <col min="2" max="2" width="2.5546875" style="14" customWidth="1"/>
    <col min="3" max="3" width="5.6640625" style="14" customWidth="1"/>
    <col min="4" max="4" width="30.44140625" style="14" customWidth="1"/>
    <col min="5" max="5" width="8.5546875" style="14" customWidth="1"/>
    <col min="6" max="6" width="6.88671875" style="14" customWidth="1"/>
    <col min="7" max="7" width="8.88671875" style="14"/>
    <col min="8" max="8" width="5.6640625" style="14" customWidth="1"/>
    <col min="9" max="9" width="20.6640625" style="14" customWidth="1"/>
    <col min="10" max="10" width="22.44140625" style="14" customWidth="1"/>
    <col min="11" max="11" width="14.109375" style="14" bestFit="1" customWidth="1"/>
    <col min="12" max="12" width="20.6640625" style="14" customWidth="1"/>
    <col min="13" max="256" width="8.88671875" style="14"/>
    <col min="257" max="257" width="3.109375" style="14" customWidth="1"/>
    <col min="258" max="258" width="2.5546875" style="14" customWidth="1"/>
    <col min="259" max="259" width="5.6640625" style="14" customWidth="1"/>
    <col min="260" max="260" width="30.44140625" style="14" customWidth="1"/>
    <col min="261" max="261" width="8.5546875" style="14" customWidth="1"/>
    <col min="262" max="262" width="6.88671875" style="14" customWidth="1"/>
    <col min="263" max="263" width="8.88671875" style="14"/>
    <col min="264" max="264" width="5.6640625" style="14" customWidth="1"/>
    <col min="265" max="265" width="20.6640625" style="14" customWidth="1"/>
    <col min="266" max="266" width="22.44140625" style="14" customWidth="1"/>
    <col min="267" max="267" width="14.109375" style="14" bestFit="1" customWidth="1"/>
    <col min="268" max="268" width="20.6640625" style="14" customWidth="1"/>
    <col min="269" max="512" width="8.88671875" style="14"/>
    <col min="513" max="513" width="3.109375" style="14" customWidth="1"/>
    <col min="514" max="514" width="2.5546875" style="14" customWidth="1"/>
    <col min="515" max="515" width="5.6640625" style="14" customWidth="1"/>
    <col min="516" max="516" width="30.44140625" style="14" customWidth="1"/>
    <col min="517" max="517" width="8.5546875" style="14" customWidth="1"/>
    <col min="518" max="518" width="6.88671875" style="14" customWidth="1"/>
    <col min="519" max="519" width="8.88671875" style="14"/>
    <col min="520" max="520" width="5.6640625" style="14" customWidth="1"/>
    <col min="521" max="521" width="20.6640625" style="14" customWidth="1"/>
    <col min="522" max="522" width="22.44140625" style="14" customWidth="1"/>
    <col min="523" max="523" width="14.109375" style="14" bestFit="1" customWidth="1"/>
    <col min="524" max="524" width="20.6640625" style="14" customWidth="1"/>
    <col min="525" max="768" width="8.88671875" style="14"/>
    <col min="769" max="769" width="3.109375" style="14" customWidth="1"/>
    <col min="770" max="770" width="2.5546875" style="14" customWidth="1"/>
    <col min="771" max="771" width="5.6640625" style="14" customWidth="1"/>
    <col min="772" max="772" width="30.44140625" style="14" customWidth="1"/>
    <col min="773" max="773" width="8.5546875" style="14" customWidth="1"/>
    <col min="774" max="774" width="6.88671875" style="14" customWidth="1"/>
    <col min="775" max="775" width="8.88671875" style="14"/>
    <col min="776" max="776" width="5.6640625" style="14" customWidth="1"/>
    <col min="777" max="777" width="20.6640625" style="14" customWidth="1"/>
    <col min="778" max="778" width="22.44140625" style="14" customWidth="1"/>
    <col min="779" max="779" width="14.109375" style="14" bestFit="1" customWidth="1"/>
    <col min="780" max="780" width="20.6640625" style="14" customWidth="1"/>
    <col min="781" max="1024" width="8.88671875" style="14"/>
    <col min="1025" max="1025" width="3.109375" style="14" customWidth="1"/>
    <col min="1026" max="1026" width="2.5546875" style="14" customWidth="1"/>
    <col min="1027" max="1027" width="5.6640625" style="14" customWidth="1"/>
    <col min="1028" max="1028" width="30.44140625" style="14" customWidth="1"/>
    <col min="1029" max="1029" width="8.5546875" style="14" customWidth="1"/>
    <col min="1030" max="1030" width="6.88671875" style="14" customWidth="1"/>
    <col min="1031" max="1031" width="8.88671875" style="14"/>
    <col min="1032" max="1032" width="5.6640625" style="14" customWidth="1"/>
    <col min="1033" max="1033" width="20.6640625" style="14" customWidth="1"/>
    <col min="1034" max="1034" width="22.44140625" style="14" customWidth="1"/>
    <col min="1035" max="1035" width="14.109375" style="14" bestFit="1" customWidth="1"/>
    <col min="1036" max="1036" width="20.6640625" style="14" customWidth="1"/>
    <col min="1037" max="1280" width="8.88671875" style="14"/>
    <col min="1281" max="1281" width="3.109375" style="14" customWidth="1"/>
    <col min="1282" max="1282" width="2.5546875" style="14" customWidth="1"/>
    <col min="1283" max="1283" width="5.6640625" style="14" customWidth="1"/>
    <col min="1284" max="1284" width="30.44140625" style="14" customWidth="1"/>
    <col min="1285" max="1285" width="8.5546875" style="14" customWidth="1"/>
    <col min="1286" max="1286" width="6.88671875" style="14" customWidth="1"/>
    <col min="1287" max="1287" width="8.88671875" style="14"/>
    <col min="1288" max="1288" width="5.6640625" style="14" customWidth="1"/>
    <col min="1289" max="1289" width="20.6640625" style="14" customWidth="1"/>
    <col min="1290" max="1290" width="22.44140625" style="14" customWidth="1"/>
    <col min="1291" max="1291" width="14.109375" style="14" bestFit="1" customWidth="1"/>
    <col min="1292" max="1292" width="20.6640625" style="14" customWidth="1"/>
    <col min="1293" max="1536" width="8.88671875" style="14"/>
    <col min="1537" max="1537" width="3.109375" style="14" customWidth="1"/>
    <col min="1538" max="1538" width="2.5546875" style="14" customWidth="1"/>
    <col min="1539" max="1539" width="5.6640625" style="14" customWidth="1"/>
    <col min="1540" max="1540" width="30.44140625" style="14" customWidth="1"/>
    <col min="1541" max="1541" width="8.5546875" style="14" customWidth="1"/>
    <col min="1542" max="1542" width="6.88671875" style="14" customWidth="1"/>
    <col min="1543" max="1543" width="8.88671875" style="14"/>
    <col min="1544" max="1544" width="5.6640625" style="14" customWidth="1"/>
    <col min="1545" max="1545" width="20.6640625" style="14" customWidth="1"/>
    <col min="1546" max="1546" width="22.44140625" style="14" customWidth="1"/>
    <col min="1547" max="1547" width="14.109375" style="14" bestFit="1" customWidth="1"/>
    <col min="1548" max="1548" width="20.6640625" style="14" customWidth="1"/>
    <col min="1549" max="1792" width="8.88671875" style="14"/>
    <col min="1793" max="1793" width="3.109375" style="14" customWidth="1"/>
    <col min="1794" max="1794" width="2.5546875" style="14" customWidth="1"/>
    <col min="1795" max="1795" width="5.6640625" style="14" customWidth="1"/>
    <col min="1796" max="1796" width="30.44140625" style="14" customWidth="1"/>
    <col min="1797" max="1797" width="8.5546875" style="14" customWidth="1"/>
    <col min="1798" max="1798" width="6.88671875" style="14" customWidth="1"/>
    <col min="1799" max="1799" width="8.88671875" style="14"/>
    <col min="1800" max="1800" width="5.6640625" style="14" customWidth="1"/>
    <col min="1801" max="1801" width="20.6640625" style="14" customWidth="1"/>
    <col min="1802" max="1802" width="22.44140625" style="14" customWidth="1"/>
    <col min="1803" max="1803" width="14.109375" style="14" bestFit="1" customWidth="1"/>
    <col min="1804" max="1804" width="20.6640625" style="14" customWidth="1"/>
    <col min="1805" max="2048" width="8.88671875" style="14"/>
    <col min="2049" max="2049" width="3.109375" style="14" customWidth="1"/>
    <col min="2050" max="2050" width="2.5546875" style="14" customWidth="1"/>
    <col min="2051" max="2051" width="5.6640625" style="14" customWidth="1"/>
    <col min="2052" max="2052" width="30.44140625" style="14" customWidth="1"/>
    <col min="2053" max="2053" width="8.5546875" style="14" customWidth="1"/>
    <col min="2054" max="2054" width="6.88671875" style="14" customWidth="1"/>
    <col min="2055" max="2055" width="8.88671875" style="14"/>
    <col min="2056" max="2056" width="5.6640625" style="14" customWidth="1"/>
    <col min="2057" max="2057" width="20.6640625" style="14" customWidth="1"/>
    <col min="2058" max="2058" width="22.44140625" style="14" customWidth="1"/>
    <col min="2059" max="2059" width="14.109375" style="14" bestFit="1" customWidth="1"/>
    <col min="2060" max="2060" width="20.6640625" style="14" customWidth="1"/>
    <col min="2061" max="2304" width="8.88671875" style="14"/>
    <col min="2305" max="2305" width="3.109375" style="14" customWidth="1"/>
    <col min="2306" max="2306" width="2.5546875" style="14" customWidth="1"/>
    <col min="2307" max="2307" width="5.6640625" style="14" customWidth="1"/>
    <col min="2308" max="2308" width="30.44140625" style="14" customWidth="1"/>
    <col min="2309" max="2309" width="8.5546875" style="14" customWidth="1"/>
    <col min="2310" max="2310" width="6.88671875" style="14" customWidth="1"/>
    <col min="2311" max="2311" width="8.88671875" style="14"/>
    <col min="2312" max="2312" width="5.6640625" style="14" customWidth="1"/>
    <col min="2313" max="2313" width="20.6640625" style="14" customWidth="1"/>
    <col min="2314" max="2314" width="22.44140625" style="14" customWidth="1"/>
    <col min="2315" max="2315" width="14.109375" style="14" bestFit="1" customWidth="1"/>
    <col min="2316" max="2316" width="20.6640625" style="14" customWidth="1"/>
    <col min="2317" max="2560" width="8.88671875" style="14"/>
    <col min="2561" max="2561" width="3.109375" style="14" customWidth="1"/>
    <col min="2562" max="2562" width="2.5546875" style="14" customWidth="1"/>
    <col min="2563" max="2563" width="5.6640625" style="14" customWidth="1"/>
    <col min="2564" max="2564" width="30.44140625" style="14" customWidth="1"/>
    <col min="2565" max="2565" width="8.5546875" style="14" customWidth="1"/>
    <col min="2566" max="2566" width="6.88671875" style="14" customWidth="1"/>
    <col min="2567" max="2567" width="8.88671875" style="14"/>
    <col min="2568" max="2568" width="5.6640625" style="14" customWidth="1"/>
    <col min="2569" max="2569" width="20.6640625" style="14" customWidth="1"/>
    <col min="2570" max="2570" width="22.44140625" style="14" customWidth="1"/>
    <col min="2571" max="2571" width="14.109375" style="14" bestFit="1" customWidth="1"/>
    <col min="2572" max="2572" width="20.6640625" style="14" customWidth="1"/>
    <col min="2573" max="2816" width="8.88671875" style="14"/>
    <col min="2817" max="2817" width="3.109375" style="14" customWidth="1"/>
    <col min="2818" max="2818" width="2.5546875" style="14" customWidth="1"/>
    <col min="2819" max="2819" width="5.6640625" style="14" customWidth="1"/>
    <col min="2820" max="2820" width="30.44140625" style="14" customWidth="1"/>
    <col min="2821" max="2821" width="8.5546875" style="14" customWidth="1"/>
    <col min="2822" max="2822" width="6.88671875" style="14" customWidth="1"/>
    <col min="2823" max="2823" width="8.88671875" style="14"/>
    <col min="2824" max="2824" width="5.6640625" style="14" customWidth="1"/>
    <col min="2825" max="2825" width="20.6640625" style="14" customWidth="1"/>
    <col min="2826" max="2826" width="22.44140625" style="14" customWidth="1"/>
    <col min="2827" max="2827" width="14.109375" style="14" bestFit="1" customWidth="1"/>
    <col min="2828" max="2828" width="20.6640625" style="14" customWidth="1"/>
    <col min="2829" max="3072" width="8.88671875" style="14"/>
    <col min="3073" max="3073" width="3.109375" style="14" customWidth="1"/>
    <col min="3074" max="3074" width="2.5546875" style="14" customWidth="1"/>
    <col min="3075" max="3075" width="5.6640625" style="14" customWidth="1"/>
    <col min="3076" max="3076" width="30.44140625" style="14" customWidth="1"/>
    <col min="3077" max="3077" width="8.5546875" style="14" customWidth="1"/>
    <col min="3078" max="3078" width="6.88671875" style="14" customWidth="1"/>
    <col min="3079" max="3079" width="8.88671875" style="14"/>
    <col min="3080" max="3080" width="5.6640625" style="14" customWidth="1"/>
    <col min="3081" max="3081" width="20.6640625" style="14" customWidth="1"/>
    <col min="3082" max="3082" width="22.44140625" style="14" customWidth="1"/>
    <col min="3083" max="3083" width="14.109375" style="14" bestFit="1" customWidth="1"/>
    <col min="3084" max="3084" width="20.6640625" style="14" customWidth="1"/>
    <col min="3085" max="3328" width="8.88671875" style="14"/>
    <col min="3329" max="3329" width="3.109375" style="14" customWidth="1"/>
    <col min="3330" max="3330" width="2.5546875" style="14" customWidth="1"/>
    <col min="3331" max="3331" width="5.6640625" style="14" customWidth="1"/>
    <col min="3332" max="3332" width="30.44140625" style="14" customWidth="1"/>
    <col min="3333" max="3333" width="8.5546875" style="14" customWidth="1"/>
    <col min="3334" max="3334" width="6.88671875" style="14" customWidth="1"/>
    <col min="3335" max="3335" width="8.88671875" style="14"/>
    <col min="3336" max="3336" width="5.6640625" style="14" customWidth="1"/>
    <col min="3337" max="3337" width="20.6640625" style="14" customWidth="1"/>
    <col min="3338" max="3338" width="22.44140625" style="14" customWidth="1"/>
    <col min="3339" max="3339" width="14.109375" style="14" bestFit="1" customWidth="1"/>
    <col min="3340" max="3340" width="20.6640625" style="14" customWidth="1"/>
    <col min="3341" max="3584" width="8.88671875" style="14"/>
    <col min="3585" max="3585" width="3.109375" style="14" customWidth="1"/>
    <col min="3586" max="3586" width="2.5546875" style="14" customWidth="1"/>
    <col min="3587" max="3587" width="5.6640625" style="14" customWidth="1"/>
    <col min="3588" max="3588" width="30.44140625" style="14" customWidth="1"/>
    <col min="3589" max="3589" width="8.5546875" style="14" customWidth="1"/>
    <col min="3590" max="3590" width="6.88671875" style="14" customWidth="1"/>
    <col min="3591" max="3591" width="8.88671875" style="14"/>
    <col min="3592" max="3592" width="5.6640625" style="14" customWidth="1"/>
    <col min="3593" max="3593" width="20.6640625" style="14" customWidth="1"/>
    <col min="3594" max="3594" width="22.44140625" style="14" customWidth="1"/>
    <col min="3595" max="3595" width="14.109375" style="14" bestFit="1" customWidth="1"/>
    <col min="3596" max="3596" width="20.6640625" style="14" customWidth="1"/>
    <col min="3597" max="3840" width="8.88671875" style="14"/>
    <col min="3841" max="3841" width="3.109375" style="14" customWidth="1"/>
    <col min="3842" max="3842" width="2.5546875" style="14" customWidth="1"/>
    <col min="3843" max="3843" width="5.6640625" style="14" customWidth="1"/>
    <col min="3844" max="3844" width="30.44140625" style="14" customWidth="1"/>
    <col min="3845" max="3845" width="8.5546875" style="14" customWidth="1"/>
    <col min="3846" max="3846" width="6.88671875" style="14" customWidth="1"/>
    <col min="3847" max="3847" width="8.88671875" style="14"/>
    <col min="3848" max="3848" width="5.6640625" style="14" customWidth="1"/>
    <col min="3849" max="3849" width="20.6640625" style="14" customWidth="1"/>
    <col min="3850" max="3850" width="22.44140625" style="14" customWidth="1"/>
    <col min="3851" max="3851" width="14.109375" style="14" bestFit="1" customWidth="1"/>
    <col min="3852" max="3852" width="20.6640625" style="14" customWidth="1"/>
    <col min="3853" max="4096" width="8.88671875" style="14"/>
    <col min="4097" max="4097" width="3.109375" style="14" customWidth="1"/>
    <col min="4098" max="4098" width="2.5546875" style="14" customWidth="1"/>
    <col min="4099" max="4099" width="5.6640625" style="14" customWidth="1"/>
    <col min="4100" max="4100" width="30.44140625" style="14" customWidth="1"/>
    <col min="4101" max="4101" width="8.5546875" style="14" customWidth="1"/>
    <col min="4102" max="4102" width="6.88671875" style="14" customWidth="1"/>
    <col min="4103" max="4103" width="8.88671875" style="14"/>
    <col min="4104" max="4104" width="5.6640625" style="14" customWidth="1"/>
    <col min="4105" max="4105" width="20.6640625" style="14" customWidth="1"/>
    <col min="4106" max="4106" width="22.44140625" style="14" customWidth="1"/>
    <col min="4107" max="4107" width="14.109375" style="14" bestFit="1" customWidth="1"/>
    <col min="4108" max="4108" width="20.6640625" style="14" customWidth="1"/>
    <col min="4109" max="4352" width="8.88671875" style="14"/>
    <col min="4353" max="4353" width="3.109375" style="14" customWidth="1"/>
    <col min="4354" max="4354" width="2.5546875" style="14" customWidth="1"/>
    <col min="4355" max="4355" width="5.6640625" style="14" customWidth="1"/>
    <col min="4356" max="4356" width="30.44140625" style="14" customWidth="1"/>
    <col min="4357" max="4357" width="8.5546875" style="14" customWidth="1"/>
    <col min="4358" max="4358" width="6.88671875" style="14" customWidth="1"/>
    <col min="4359" max="4359" width="8.88671875" style="14"/>
    <col min="4360" max="4360" width="5.6640625" style="14" customWidth="1"/>
    <col min="4361" max="4361" width="20.6640625" style="14" customWidth="1"/>
    <col min="4362" max="4362" width="22.44140625" style="14" customWidth="1"/>
    <col min="4363" max="4363" width="14.109375" style="14" bestFit="1" customWidth="1"/>
    <col min="4364" max="4364" width="20.6640625" style="14" customWidth="1"/>
    <col min="4365" max="4608" width="8.88671875" style="14"/>
    <col min="4609" max="4609" width="3.109375" style="14" customWidth="1"/>
    <col min="4610" max="4610" width="2.5546875" style="14" customWidth="1"/>
    <col min="4611" max="4611" width="5.6640625" style="14" customWidth="1"/>
    <col min="4612" max="4612" width="30.44140625" style="14" customWidth="1"/>
    <col min="4613" max="4613" width="8.5546875" style="14" customWidth="1"/>
    <col min="4614" max="4614" width="6.88671875" style="14" customWidth="1"/>
    <col min="4615" max="4615" width="8.88671875" style="14"/>
    <col min="4616" max="4616" width="5.6640625" style="14" customWidth="1"/>
    <col min="4617" max="4617" width="20.6640625" style="14" customWidth="1"/>
    <col min="4618" max="4618" width="22.44140625" style="14" customWidth="1"/>
    <col min="4619" max="4619" width="14.109375" style="14" bestFit="1" customWidth="1"/>
    <col min="4620" max="4620" width="20.6640625" style="14" customWidth="1"/>
    <col min="4621" max="4864" width="8.88671875" style="14"/>
    <col min="4865" max="4865" width="3.109375" style="14" customWidth="1"/>
    <col min="4866" max="4866" width="2.5546875" style="14" customWidth="1"/>
    <col min="4867" max="4867" width="5.6640625" style="14" customWidth="1"/>
    <col min="4868" max="4868" width="30.44140625" style="14" customWidth="1"/>
    <col min="4869" max="4869" width="8.5546875" style="14" customWidth="1"/>
    <col min="4870" max="4870" width="6.88671875" style="14" customWidth="1"/>
    <col min="4871" max="4871" width="8.88671875" style="14"/>
    <col min="4872" max="4872" width="5.6640625" style="14" customWidth="1"/>
    <col min="4873" max="4873" width="20.6640625" style="14" customWidth="1"/>
    <col min="4874" max="4874" width="22.44140625" style="14" customWidth="1"/>
    <col min="4875" max="4875" width="14.109375" style="14" bestFit="1" customWidth="1"/>
    <col min="4876" max="4876" width="20.6640625" style="14" customWidth="1"/>
    <col min="4877" max="5120" width="8.88671875" style="14"/>
    <col min="5121" max="5121" width="3.109375" style="14" customWidth="1"/>
    <col min="5122" max="5122" width="2.5546875" style="14" customWidth="1"/>
    <col min="5123" max="5123" width="5.6640625" style="14" customWidth="1"/>
    <col min="5124" max="5124" width="30.44140625" style="14" customWidth="1"/>
    <col min="5125" max="5125" width="8.5546875" style="14" customWidth="1"/>
    <col min="5126" max="5126" width="6.88671875" style="14" customWidth="1"/>
    <col min="5127" max="5127" width="8.88671875" style="14"/>
    <col min="5128" max="5128" width="5.6640625" style="14" customWidth="1"/>
    <col min="5129" max="5129" width="20.6640625" style="14" customWidth="1"/>
    <col min="5130" max="5130" width="22.44140625" style="14" customWidth="1"/>
    <col min="5131" max="5131" width="14.109375" style="14" bestFit="1" customWidth="1"/>
    <col min="5132" max="5132" width="20.6640625" style="14" customWidth="1"/>
    <col min="5133" max="5376" width="8.88671875" style="14"/>
    <col min="5377" max="5377" width="3.109375" style="14" customWidth="1"/>
    <col min="5378" max="5378" width="2.5546875" style="14" customWidth="1"/>
    <col min="5379" max="5379" width="5.6640625" style="14" customWidth="1"/>
    <col min="5380" max="5380" width="30.44140625" style="14" customWidth="1"/>
    <col min="5381" max="5381" width="8.5546875" style="14" customWidth="1"/>
    <col min="5382" max="5382" width="6.88671875" style="14" customWidth="1"/>
    <col min="5383" max="5383" width="8.88671875" style="14"/>
    <col min="5384" max="5384" width="5.6640625" style="14" customWidth="1"/>
    <col min="5385" max="5385" width="20.6640625" style="14" customWidth="1"/>
    <col min="5386" max="5386" width="22.44140625" style="14" customWidth="1"/>
    <col min="5387" max="5387" width="14.109375" style="14" bestFit="1" customWidth="1"/>
    <col min="5388" max="5388" width="20.6640625" style="14" customWidth="1"/>
    <col min="5389" max="5632" width="8.88671875" style="14"/>
    <col min="5633" max="5633" width="3.109375" style="14" customWidth="1"/>
    <col min="5634" max="5634" width="2.5546875" style="14" customWidth="1"/>
    <col min="5635" max="5635" width="5.6640625" style="14" customWidth="1"/>
    <col min="5636" max="5636" width="30.44140625" style="14" customWidth="1"/>
    <col min="5637" max="5637" width="8.5546875" style="14" customWidth="1"/>
    <col min="5638" max="5638" width="6.88671875" style="14" customWidth="1"/>
    <col min="5639" max="5639" width="8.88671875" style="14"/>
    <col min="5640" max="5640" width="5.6640625" style="14" customWidth="1"/>
    <col min="5641" max="5641" width="20.6640625" style="14" customWidth="1"/>
    <col min="5642" max="5642" width="22.44140625" style="14" customWidth="1"/>
    <col min="5643" max="5643" width="14.109375" style="14" bestFit="1" customWidth="1"/>
    <col min="5644" max="5644" width="20.6640625" style="14" customWidth="1"/>
    <col min="5645" max="5888" width="8.88671875" style="14"/>
    <col min="5889" max="5889" width="3.109375" style="14" customWidth="1"/>
    <col min="5890" max="5890" width="2.5546875" style="14" customWidth="1"/>
    <col min="5891" max="5891" width="5.6640625" style="14" customWidth="1"/>
    <col min="5892" max="5892" width="30.44140625" style="14" customWidth="1"/>
    <col min="5893" max="5893" width="8.5546875" style="14" customWidth="1"/>
    <col min="5894" max="5894" width="6.88671875" style="14" customWidth="1"/>
    <col min="5895" max="5895" width="8.88671875" style="14"/>
    <col min="5896" max="5896" width="5.6640625" style="14" customWidth="1"/>
    <col min="5897" max="5897" width="20.6640625" style="14" customWidth="1"/>
    <col min="5898" max="5898" width="22.44140625" style="14" customWidth="1"/>
    <col min="5899" max="5899" width="14.109375" style="14" bestFit="1" customWidth="1"/>
    <col min="5900" max="5900" width="20.6640625" style="14" customWidth="1"/>
    <col min="5901" max="6144" width="8.88671875" style="14"/>
    <col min="6145" max="6145" width="3.109375" style="14" customWidth="1"/>
    <col min="6146" max="6146" width="2.5546875" style="14" customWidth="1"/>
    <col min="6147" max="6147" width="5.6640625" style="14" customWidth="1"/>
    <col min="6148" max="6148" width="30.44140625" style="14" customWidth="1"/>
    <col min="6149" max="6149" width="8.5546875" style="14" customWidth="1"/>
    <col min="6150" max="6150" width="6.88671875" style="14" customWidth="1"/>
    <col min="6151" max="6151" width="8.88671875" style="14"/>
    <col min="6152" max="6152" width="5.6640625" style="14" customWidth="1"/>
    <col min="6153" max="6153" width="20.6640625" style="14" customWidth="1"/>
    <col min="6154" max="6154" width="22.44140625" style="14" customWidth="1"/>
    <col min="6155" max="6155" width="14.109375" style="14" bestFit="1" customWidth="1"/>
    <col min="6156" max="6156" width="20.6640625" style="14" customWidth="1"/>
    <col min="6157" max="6400" width="8.88671875" style="14"/>
    <col min="6401" max="6401" width="3.109375" style="14" customWidth="1"/>
    <col min="6402" max="6402" width="2.5546875" style="14" customWidth="1"/>
    <col min="6403" max="6403" width="5.6640625" style="14" customWidth="1"/>
    <col min="6404" max="6404" width="30.44140625" style="14" customWidth="1"/>
    <col min="6405" max="6405" width="8.5546875" style="14" customWidth="1"/>
    <col min="6406" max="6406" width="6.88671875" style="14" customWidth="1"/>
    <col min="6407" max="6407" width="8.88671875" style="14"/>
    <col min="6408" max="6408" width="5.6640625" style="14" customWidth="1"/>
    <col min="6409" max="6409" width="20.6640625" style="14" customWidth="1"/>
    <col min="6410" max="6410" width="22.44140625" style="14" customWidth="1"/>
    <col min="6411" max="6411" width="14.109375" style="14" bestFit="1" customWidth="1"/>
    <col min="6412" max="6412" width="20.6640625" style="14" customWidth="1"/>
    <col min="6413" max="6656" width="8.88671875" style="14"/>
    <col min="6657" max="6657" width="3.109375" style="14" customWidth="1"/>
    <col min="6658" max="6658" width="2.5546875" style="14" customWidth="1"/>
    <col min="6659" max="6659" width="5.6640625" style="14" customWidth="1"/>
    <col min="6660" max="6660" width="30.44140625" style="14" customWidth="1"/>
    <col min="6661" max="6661" width="8.5546875" style="14" customWidth="1"/>
    <col min="6662" max="6662" width="6.88671875" style="14" customWidth="1"/>
    <col min="6663" max="6663" width="8.88671875" style="14"/>
    <col min="6664" max="6664" width="5.6640625" style="14" customWidth="1"/>
    <col min="6665" max="6665" width="20.6640625" style="14" customWidth="1"/>
    <col min="6666" max="6666" width="22.44140625" style="14" customWidth="1"/>
    <col min="6667" max="6667" width="14.109375" style="14" bestFit="1" customWidth="1"/>
    <col min="6668" max="6668" width="20.6640625" style="14" customWidth="1"/>
    <col min="6669" max="6912" width="8.88671875" style="14"/>
    <col min="6913" max="6913" width="3.109375" style="14" customWidth="1"/>
    <col min="6914" max="6914" width="2.5546875" style="14" customWidth="1"/>
    <col min="6915" max="6915" width="5.6640625" style="14" customWidth="1"/>
    <col min="6916" max="6916" width="30.44140625" style="14" customWidth="1"/>
    <col min="6917" max="6917" width="8.5546875" style="14" customWidth="1"/>
    <col min="6918" max="6918" width="6.88671875" style="14" customWidth="1"/>
    <col min="6919" max="6919" width="8.88671875" style="14"/>
    <col min="6920" max="6920" width="5.6640625" style="14" customWidth="1"/>
    <col min="6921" max="6921" width="20.6640625" style="14" customWidth="1"/>
    <col min="6922" max="6922" width="22.44140625" style="14" customWidth="1"/>
    <col min="6923" max="6923" width="14.109375" style="14" bestFit="1" customWidth="1"/>
    <col min="6924" max="6924" width="20.6640625" style="14" customWidth="1"/>
    <col min="6925" max="7168" width="8.88671875" style="14"/>
    <col min="7169" max="7169" width="3.109375" style="14" customWidth="1"/>
    <col min="7170" max="7170" width="2.5546875" style="14" customWidth="1"/>
    <col min="7171" max="7171" width="5.6640625" style="14" customWidth="1"/>
    <col min="7172" max="7172" width="30.44140625" style="14" customWidth="1"/>
    <col min="7173" max="7173" width="8.5546875" style="14" customWidth="1"/>
    <col min="7174" max="7174" width="6.88671875" style="14" customWidth="1"/>
    <col min="7175" max="7175" width="8.88671875" style="14"/>
    <col min="7176" max="7176" width="5.6640625" style="14" customWidth="1"/>
    <col min="7177" max="7177" width="20.6640625" style="14" customWidth="1"/>
    <col min="7178" max="7178" width="22.44140625" style="14" customWidth="1"/>
    <col min="7179" max="7179" width="14.109375" style="14" bestFit="1" customWidth="1"/>
    <col min="7180" max="7180" width="20.6640625" style="14" customWidth="1"/>
    <col min="7181" max="7424" width="8.88671875" style="14"/>
    <col min="7425" max="7425" width="3.109375" style="14" customWidth="1"/>
    <col min="7426" max="7426" width="2.5546875" style="14" customWidth="1"/>
    <col min="7427" max="7427" width="5.6640625" style="14" customWidth="1"/>
    <col min="7428" max="7428" width="30.44140625" style="14" customWidth="1"/>
    <col min="7429" max="7429" width="8.5546875" style="14" customWidth="1"/>
    <col min="7430" max="7430" width="6.88671875" style="14" customWidth="1"/>
    <col min="7431" max="7431" width="8.88671875" style="14"/>
    <col min="7432" max="7432" width="5.6640625" style="14" customWidth="1"/>
    <col min="7433" max="7433" width="20.6640625" style="14" customWidth="1"/>
    <col min="7434" max="7434" width="22.44140625" style="14" customWidth="1"/>
    <col min="7435" max="7435" width="14.109375" style="14" bestFit="1" customWidth="1"/>
    <col min="7436" max="7436" width="20.6640625" style="14" customWidth="1"/>
    <col min="7437" max="7680" width="8.88671875" style="14"/>
    <col min="7681" max="7681" width="3.109375" style="14" customWidth="1"/>
    <col min="7682" max="7682" width="2.5546875" style="14" customWidth="1"/>
    <col min="7683" max="7683" width="5.6640625" style="14" customWidth="1"/>
    <col min="7684" max="7684" width="30.44140625" style="14" customWidth="1"/>
    <col min="7685" max="7685" width="8.5546875" style="14" customWidth="1"/>
    <col min="7686" max="7686" width="6.88671875" style="14" customWidth="1"/>
    <col min="7687" max="7687" width="8.88671875" style="14"/>
    <col min="7688" max="7688" width="5.6640625" style="14" customWidth="1"/>
    <col min="7689" max="7689" width="20.6640625" style="14" customWidth="1"/>
    <col min="7690" max="7690" width="22.44140625" style="14" customWidth="1"/>
    <col min="7691" max="7691" width="14.109375" style="14" bestFit="1" customWidth="1"/>
    <col min="7692" max="7692" width="20.6640625" style="14" customWidth="1"/>
    <col min="7693" max="7936" width="8.88671875" style="14"/>
    <col min="7937" max="7937" width="3.109375" style="14" customWidth="1"/>
    <col min="7938" max="7938" width="2.5546875" style="14" customWidth="1"/>
    <col min="7939" max="7939" width="5.6640625" style="14" customWidth="1"/>
    <col min="7940" max="7940" width="30.44140625" style="14" customWidth="1"/>
    <col min="7941" max="7941" width="8.5546875" style="14" customWidth="1"/>
    <col min="7942" max="7942" width="6.88671875" style="14" customWidth="1"/>
    <col min="7943" max="7943" width="8.88671875" style="14"/>
    <col min="7944" max="7944" width="5.6640625" style="14" customWidth="1"/>
    <col min="7945" max="7945" width="20.6640625" style="14" customWidth="1"/>
    <col min="7946" max="7946" width="22.44140625" style="14" customWidth="1"/>
    <col min="7947" max="7947" width="14.109375" style="14" bestFit="1" customWidth="1"/>
    <col min="7948" max="7948" width="20.6640625" style="14" customWidth="1"/>
    <col min="7949" max="8192" width="8.88671875" style="14"/>
    <col min="8193" max="8193" width="3.109375" style="14" customWidth="1"/>
    <col min="8194" max="8194" width="2.5546875" style="14" customWidth="1"/>
    <col min="8195" max="8195" width="5.6640625" style="14" customWidth="1"/>
    <col min="8196" max="8196" width="30.44140625" style="14" customWidth="1"/>
    <col min="8197" max="8197" width="8.5546875" style="14" customWidth="1"/>
    <col min="8198" max="8198" width="6.88671875" style="14" customWidth="1"/>
    <col min="8199" max="8199" width="8.88671875" style="14"/>
    <col min="8200" max="8200" width="5.6640625" style="14" customWidth="1"/>
    <col min="8201" max="8201" width="20.6640625" style="14" customWidth="1"/>
    <col min="8202" max="8202" width="22.44140625" style="14" customWidth="1"/>
    <col min="8203" max="8203" width="14.109375" style="14" bestFit="1" customWidth="1"/>
    <col min="8204" max="8204" width="20.6640625" style="14" customWidth="1"/>
    <col min="8205" max="8448" width="8.88671875" style="14"/>
    <col min="8449" max="8449" width="3.109375" style="14" customWidth="1"/>
    <col min="8450" max="8450" width="2.5546875" style="14" customWidth="1"/>
    <col min="8451" max="8451" width="5.6640625" style="14" customWidth="1"/>
    <col min="8452" max="8452" width="30.44140625" style="14" customWidth="1"/>
    <col min="8453" max="8453" width="8.5546875" style="14" customWidth="1"/>
    <col min="8454" max="8454" width="6.88671875" style="14" customWidth="1"/>
    <col min="8455" max="8455" width="8.88671875" style="14"/>
    <col min="8456" max="8456" width="5.6640625" style="14" customWidth="1"/>
    <col min="8457" max="8457" width="20.6640625" style="14" customWidth="1"/>
    <col min="8458" max="8458" width="22.44140625" style="14" customWidth="1"/>
    <col min="8459" max="8459" width="14.109375" style="14" bestFit="1" customWidth="1"/>
    <col min="8460" max="8460" width="20.6640625" style="14" customWidth="1"/>
    <col min="8461" max="8704" width="8.88671875" style="14"/>
    <col min="8705" max="8705" width="3.109375" style="14" customWidth="1"/>
    <col min="8706" max="8706" width="2.5546875" style="14" customWidth="1"/>
    <col min="8707" max="8707" width="5.6640625" style="14" customWidth="1"/>
    <col min="8708" max="8708" width="30.44140625" style="14" customWidth="1"/>
    <col min="8709" max="8709" width="8.5546875" style="14" customWidth="1"/>
    <col min="8710" max="8710" width="6.88671875" style="14" customWidth="1"/>
    <col min="8711" max="8711" width="8.88671875" style="14"/>
    <col min="8712" max="8712" width="5.6640625" style="14" customWidth="1"/>
    <col min="8713" max="8713" width="20.6640625" style="14" customWidth="1"/>
    <col min="8714" max="8714" width="22.44140625" style="14" customWidth="1"/>
    <col min="8715" max="8715" width="14.109375" style="14" bestFit="1" customWidth="1"/>
    <col min="8716" max="8716" width="20.6640625" style="14" customWidth="1"/>
    <col min="8717" max="8960" width="8.88671875" style="14"/>
    <col min="8961" max="8961" width="3.109375" style="14" customWidth="1"/>
    <col min="8962" max="8962" width="2.5546875" style="14" customWidth="1"/>
    <col min="8963" max="8963" width="5.6640625" style="14" customWidth="1"/>
    <col min="8964" max="8964" width="30.44140625" style="14" customWidth="1"/>
    <col min="8965" max="8965" width="8.5546875" style="14" customWidth="1"/>
    <col min="8966" max="8966" width="6.88671875" style="14" customWidth="1"/>
    <col min="8967" max="8967" width="8.88671875" style="14"/>
    <col min="8968" max="8968" width="5.6640625" style="14" customWidth="1"/>
    <col min="8969" max="8969" width="20.6640625" style="14" customWidth="1"/>
    <col min="8970" max="8970" width="22.44140625" style="14" customWidth="1"/>
    <col min="8971" max="8971" width="14.109375" style="14" bestFit="1" customWidth="1"/>
    <col min="8972" max="8972" width="20.6640625" style="14" customWidth="1"/>
    <col min="8973" max="9216" width="8.88671875" style="14"/>
    <col min="9217" max="9217" width="3.109375" style="14" customWidth="1"/>
    <col min="9218" max="9218" width="2.5546875" style="14" customWidth="1"/>
    <col min="9219" max="9219" width="5.6640625" style="14" customWidth="1"/>
    <col min="9220" max="9220" width="30.44140625" style="14" customWidth="1"/>
    <col min="9221" max="9221" width="8.5546875" style="14" customWidth="1"/>
    <col min="9222" max="9222" width="6.88671875" style="14" customWidth="1"/>
    <col min="9223" max="9223" width="8.88671875" style="14"/>
    <col min="9224" max="9224" width="5.6640625" style="14" customWidth="1"/>
    <col min="9225" max="9225" width="20.6640625" style="14" customWidth="1"/>
    <col min="9226" max="9226" width="22.44140625" style="14" customWidth="1"/>
    <col min="9227" max="9227" width="14.109375" style="14" bestFit="1" customWidth="1"/>
    <col min="9228" max="9228" width="20.6640625" style="14" customWidth="1"/>
    <col min="9229" max="9472" width="8.88671875" style="14"/>
    <col min="9473" max="9473" width="3.109375" style="14" customWidth="1"/>
    <col min="9474" max="9474" width="2.5546875" style="14" customWidth="1"/>
    <col min="9475" max="9475" width="5.6640625" style="14" customWidth="1"/>
    <col min="9476" max="9476" width="30.44140625" style="14" customWidth="1"/>
    <col min="9477" max="9477" width="8.5546875" style="14" customWidth="1"/>
    <col min="9478" max="9478" width="6.88671875" style="14" customWidth="1"/>
    <col min="9479" max="9479" width="8.88671875" style="14"/>
    <col min="9480" max="9480" width="5.6640625" style="14" customWidth="1"/>
    <col min="9481" max="9481" width="20.6640625" style="14" customWidth="1"/>
    <col min="9482" max="9482" width="22.44140625" style="14" customWidth="1"/>
    <col min="9483" max="9483" width="14.109375" style="14" bestFit="1" customWidth="1"/>
    <col min="9484" max="9484" width="20.6640625" style="14" customWidth="1"/>
    <col min="9485" max="9728" width="8.88671875" style="14"/>
    <col min="9729" max="9729" width="3.109375" style="14" customWidth="1"/>
    <col min="9730" max="9730" width="2.5546875" style="14" customWidth="1"/>
    <col min="9731" max="9731" width="5.6640625" style="14" customWidth="1"/>
    <col min="9732" max="9732" width="30.44140625" style="14" customWidth="1"/>
    <col min="9733" max="9733" width="8.5546875" style="14" customWidth="1"/>
    <col min="9734" max="9734" width="6.88671875" style="14" customWidth="1"/>
    <col min="9735" max="9735" width="8.88671875" style="14"/>
    <col min="9736" max="9736" width="5.6640625" style="14" customWidth="1"/>
    <col min="9737" max="9737" width="20.6640625" style="14" customWidth="1"/>
    <col min="9738" max="9738" width="22.44140625" style="14" customWidth="1"/>
    <col min="9739" max="9739" width="14.109375" style="14" bestFit="1" customWidth="1"/>
    <col min="9740" max="9740" width="20.6640625" style="14" customWidth="1"/>
    <col min="9741" max="9984" width="8.88671875" style="14"/>
    <col min="9985" max="9985" width="3.109375" style="14" customWidth="1"/>
    <col min="9986" max="9986" width="2.5546875" style="14" customWidth="1"/>
    <col min="9987" max="9987" width="5.6640625" style="14" customWidth="1"/>
    <col min="9988" max="9988" width="30.44140625" style="14" customWidth="1"/>
    <col min="9989" max="9989" width="8.5546875" style="14" customWidth="1"/>
    <col min="9990" max="9990" width="6.88671875" style="14" customWidth="1"/>
    <col min="9991" max="9991" width="8.88671875" style="14"/>
    <col min="9992" max="9992" width="5.6640625" style="14" customWidth="1"/>
    <col min="9993" max="9993" width="20.6640625" style="14" customWidth="1"/>
    <col min="9994" max="9994" width="22.44140625" style="14" customWidth="1"/>
    <col min="9995" max="9995" width="14.109375" style="14" bestFit="1" customWidth="1"/>
    <col min="9996" max="9996" width="20.6640625" style="14" customWidth="1"/>
    <col min="9997" max="10240" width="8.88671875" style="14"/>
    <col min="10241" max="10241" width="3.109375" style="14" customWidth="1"/>
    <col min="10242" max="10242" width="2.5546875" style="14" customWidth="1"/>
    <col min="10243" max="10243" width="5.6640625" style="14" customWidth="1"/>
    <col min="10244" max="10244" width="30.44140625" style="14" customWidth="1"/>
    <col min="10245" max="10245" width="8.5546875" style="14" customWidth="1"/>
    <col min="10246" max="10246" width="6.88671875" style="14" customWidth="1"/>
    <col min="10247" max="10247" width="8.88671875" style="14"/>
    <col min="10248" max="10248" width="5.6640625" style="14" customWidth="1"/>
    <col min="10249" max="10249" width="20.6640625" style="14" customWidth="1"/>
    <col min="10250" max="10250" width="22.44140625" style="14" customWidth="1"/>
    <col min="10251" max="10251" width="14.109375" style="14" bestFit="1" customWidth="1"/>
    <col min="10252" max="10252" width="20.6640625" style="14" customWidth="1"/>
    <col min="10253" max="10496" width="8.88671875" style="14"/>
    <col min="10497" max="10497" width="3.109375" style="14" customWidth="1"/>
    <col min="10498" max="10498" width="2.5546875" style="14" customWidth="1"/>
    <col min="10499" max="10499" width="5.6640625" style="14" customWidth="1"/>
    <col min="10500" max="10500" width="30.44140625" style="14" customWidth="1"/>
    <col min="10501" max="10501" width="8.5546875" style="14" customWidth="1"/>
    <col min="10502" max="10502" width="6.88671875" style="14" customWidth="1"/>
    <col min="10503" max="10503" width="8.88671875" style="14"/>
    <col min="10504" max="10504" width="5.6640625" style="14" customWidth="1"/>
    <col min="10505" max="10505" width="20.6640625" style="14" customWidth="1"/>
    <col min="10506" max="10506" width="22.44140625" style="14" customWidth="1"/>
    <col min="10507" max="10507" width="14.109375" style="14" bestFit="1" customWidth="1"/>
    <col min="10508" max="10508" width="20.6640625" style="14" customWidth="1"/>
    <col min="10509" max="10752" width="8.88671875" style="14"/>
    <col min="10753" max="10753" width="3.109375" style="14" customWidth="1"/>
    <col min="10754" max="10754" width="2.5546875" style="14" customWidth="1"/>
    <col min="10755" max="10755" width="5.6640625" style="14" customWidth="1"/>
    <col min="10756" max="10756" width="30.44140625" style="14" customWidth="1"/>
    <col min="10757" max="10757" width="8.5546875" style="14" customWidth="1"/>
    <col min="10758" max="10758" width="6.88671875" style="14" customWidth="1"/>
    <col min="10759" max="10759" width="8.88671875" style="14"/>
    <col min="10760" max="10760" width="5.6640625" style="14" customWidth="1"/>
    <col min="10761" max="10761" width="20.6640625" style="14" customWidth="1"/>
    <col min="10762" max="10762" width="22.44140625" style="14" customWidth="1"/>
    <col min="10763" max="10763" width="14.109375" style="14" bestFit="1" customWidth="1"/>
    <col min="10764" max="10764" width="20.6640625" style="14" customWidth="1"/>
    <col min="10765" max="11008" width="8.88671875" style="14"/>
    <col min="11009" max="11009" width="3.109375" style="14" customWidth="1"/>
    <col min="11010" max="11010" width="2.5546875" style="14" customWidth="1"/>
    <col min="11011" max="11011" width="5.6640625" style="14" customWidth="1"/>
    <col min="11012" max="11012" width="30.44140625" style="14" customWidth="1"/>
    <col min="11013" max="11013" width="8.5546875" style="14" customWidth="1"/>
    <col min="11014" max="11014" width="6.88671875" style="14" customWidth="1"/>
    <col min="11015" max="11015" width="8.88671875" style="14"/>
    <col min="11016" max="11016" width="5.6640625" style="14" customWidth="1"/>
    <col min="11017" max="11017" width="20.6640625" style="14" customWidth="1"/>
    <col min="11018" max="11018" width="22.44140625" style="14" customWidth="1"/>
    <col min="11019" max="11019" width="14.109375" style="14" bestFit="1" customWidth="1"/>
    <col min="11020" max="11020" width="20.6640625" style="14" customWidth="1"/>
    <col min="11021" max="11264" width="8.88671875" style="14"/>
    <col min="11265" max="11265" width="3.109375" style="14" customWidth="1"/>
    <col min="11266" max="11266" width="2.5546875" style="14" customWidth="1"/>
    <col min="11267" max="11267" width="5.6640625" style="14" customWidth="1"/>
    <col min="11268" max="11268" width="30.44140625" style="14" customWidth="1"/>
    <col min="11269" max="11269" width="8.5546875" style="14" customWidth="1"/>
    <col min="11270" max="11270" width="6.88671875" style="14" customWidth="1"/>
    <col min="11271" max="11271" width="8.88671875" style="14"/>
    <col min="11272" max="11272" width="5.6640625" style="14" customWidth="1"/>
    <col min="11273" max="11273" width="20.6640625" style="14" customWidth="1"/>
    <col min="11274" max="11274" width="22.44140625" style="14" customWidth="1"/>
    <col min="11275" max="11275" width="14.109375" style="14" bestFit="1" customWidth="1"/>
    <col min="11276" max="11276" width="20.6640625" style="14" customWidth="1"/>
    <col min="11277" max="11520" width="8.88671875" style="14"/>
    <col min="11521" max="11521" width="3.109375" style="14" customWidth="1"/>
    <col min="11522" max="11522" width="2.5546875" style="14" customWidth="1"/>
    <col min="11523" max="11523" width="5.6640625" style="14" customWidth="1"/>
    <col min="11524" max="11524" width="30.44140625" style="14" customWidth="1"/>
    <col min="11525" max="11525" width="8.5546875" style="14" customWidth="1"/>
    <col min="11526" max="11526" width="6.88671875" style="14" customWidth="1"/>
    <col min="11527" max="11527" width="8.88671875" style="14"/>
    <col min="11528" max="11528" width="5.6640625" style="14" customWidth="1"/>
    <col min="11529" max="11529" width="20.6640625" style="14" customWidth="1"/>
    <col min="11530" max="11530" width="22.44140625" style="14" customWidth="1"/>
    <col min="11531" max="11531" width="14.109375" style="14" bestFit="1" customWidth="1"/>
    <col min="11532" max="11532" width="20.6640625" style="14" customWidth="1"/>
    <col min="11533" max="11776" width="8.88671875" style="14"/>
    <col min="11777" max="11777" width="3.109375" style="14" customWidth="1"/>
    <col min="11778" max="11778" width="2.5546875" style="14" customWidth="1"/>
    <col min="11779" max="11779" width="5.6640625" style="14" customWidth="1"/>
    <col min="11780" max="11780" width="30.44140625" style="14" customWidth="1"/>
    <col min="11781" max="11781" width="8.5546875" style="14" customWidth="1"/>
    <col min="11782" max="11782" width="6.88671875" style="14" customWidth="1"/>
    <col min="11783" max="11783" width="8.88671875" style="14"/>
    <col min="11784" max="11784" width="5.6640625" style="14" customWidth="1"/>
    <col min="11785" max="11785" width="20.6640625" style="14" customWidth="1"/>
    <col min="11786" max="11786" width="22.44140625" style="14" customWidth="1"/>
    <col min="11787" max="11787" width="14.109375" style="14" bestFit="1" customWidth="1"/>
    <col min="11788" max="11788" width="20.6640625" style="14" customWidth="1"/>
    <col min="11789" max="12032" width="8.88671875" style="14"/>
    <col min="12033" max="12033" width="3.109375" style="14" customWidth="1"/>
    <col min="12034" max="12034" width="2.5546875" style="14" customWidth="1"/>
    <col min="12035" max="12035" width="5.6640625" style="14" customWidth="1"/>
    <col min="12036" max="12036" width="30.44140625" style="14" customWidth="1"/>
    <col min="12037" max="12037" width="8.5546875" style="14" customWidth="1"/>
    <col min="12038" max="12038" width="6.88671875" style="14" customWidth="1"/>
    <col min="12039" max="12039" width="8.88671875" style="14"/>
    <col min="12040" max="12040" width="5.6640625" style="14" customWidth="1"/>
    <col min="12041" max="12041" width="20.6640625" style="14" customWidth="1"/>
    <col min="12042" max="12042" width="22.44140625" style="14" customWidth="1"/>
    <col min="12043" max="12043" width="14.109375" style="14" bestFit="1" customWidth="1"/>
    <col min="12044" max="12044" width="20.6640625" style="14" customWidth="1"/>
    <col min="12045" max="12288" width="8.88671875" style="14"/>
    <col min="12289" max="12289" width="3.109375" style="14" customWidth="1"/>
    <col min="12290" max="12290" width="2.5546875" style="14" customWidth="1"/>
    <col min="12291" max="12291" width="5.6640625" style="14" customWidth="1"/>
    <col min="12292" max="12292" width="30.44140625" style="14" customWidth="1"/>
    <col min="12293" max="12293" width="8.5546875" style="14" customWidth="1"/>
    <col min="12294" max="12294" width="6.88671875" style="14" customWidth="1"/>
    <col min="12295" max="12295" width="8.88671875" style="14"/>
    <col min="12296" max="12296" width="5.6640625" style="14" customWidth="1"/>
    <col min="12297" max="12297" width="20.6640625" style="14" customWidth="1"/>
    <col min="12298" max="12298" width="22.44140625" style="14" customWidth="1"/>
    <col min="12299" max="12299" width="14.109375" style="14" bestFit="1" customWidth="1"/>
    <col min="12300" max="12300" width="20.6640625" style="14" customWidth="1"/>
    <col min="12301" max="12544" width="8.88671875" style="14"/>
    <col min="12545" max="12545" width="3.109375" style="14" customWidth="1"/>
    <col min="12546" max="12546" width="2.5546875" style="14" customWidth="1"/>
    <col min="12547" max="12547" width="5.6640625" style="14" customWidth="1"/>
    <col min="12548" max="12548" width="30.44140625" style="14" customWidth="1"/>
    <col min="12549" max="12549" width="8.5546875" style="14" customWidth="1"/>
    <col min="12550" max="12550" width="6.88671875" style="14" customWidth="1"/>
    <col min="12551" max="12551" width="8.88671875" style="14"/>
    <col min="12552" max="12552" width="5.6640625" style="14" customWidth="1"/>
    <col min="12553" max="12553" width="20.6640625" style="14" customWidth="1"/>
    <col min="12554" max="12554" width="22.44140625" style="14" customWidth="1"/>
    <col min="12555" max="12555" width="14.109375" style="14" bestFit="1" customWidth="1"/>
    <col min="12556" max="12556" width="20.6640625" style="14" customWidth="1"/>
    <col min="12557" max="12800" width="8.88671875" style="14"/>
    <col min="12801" max="12801" width="3.109375" style="14" customWidth="1"/>
    <col min="12802" max="12802" width="2.5546875" style="14" customWidth="1"/>
    <col min="12803" max="12803" width="5.6640625" style="14" customWidth="1"/>
    <col min="12804" max="12804" width="30.44140625" style="14" customWidth="1"/>
    <col min="12805" max="12805" width="8.5546875" style="14" customWidth="1"/>
    <col min="12806" max="12806" width="6.88671875" style="14" customWidth="1"/>
    <col min="12807" max="12807" width="8.88671875" style="14"/>
    <col min="12808" max="12808" width="5.6640625" style="14" customWidth="1"/>
    <col min="12809" max="12809" width="20.6640625" style="14" customWidth="1"/>
    <col min="12810" max="12810" width="22.44140625" style="14" customWidth="1"/>
    <col min="12811" max="12811" width="14.109375" style="14" bestFit="1" customWidth="1"/>
    <col min="12812" max="12812" width="20.6640625" style="14" customWidth="1"/>
    <col min="12813" max="13056" width="8.88671875" style="14"/>
    <col min="13057" max="13057" width="3.109375" style="14" customWidth="1"/>
    <col min="13058" max="13058" width="2.5546875" style="14" customWidth="1"/>
    <col min="13059" max="13059" width="5.6640625" style="14" customWidth="1"/>
    <col min="13060" max="13060" width="30.44140625" style="14" customWidth="1"/>
    <col min="13061" max="13061" width="8.5546875" style="14" customWidth="1"/>
    <col min="13062" max="13062" width="6.88671875" style="14" customWidth="1"/>
    <col min="13063" max="13063" width="8.88671875" style="14"/>
    <col min="13064" max="13064" width="5.6640625" style="14" customWidth="1"/>
    <col min="13065" max="13065" width="20.6640625" style="14" customWidth="1"/>
    <col min="13066" max="13066" width="22.44140625" style="14" customWidth="1"/>
    <col min="13067" max="13067" width="14.109375" style="14" bestFit="1" customWidth="1"/>
    <col min="13068" max="13068" width="20.6640625" style="14" customWidth="1"/>
    <col min="13069" max="13312" width="8.88671875" style="14"/>
    <col min="13313" max="13313" width="3.109375" style="14" customWidth="1"/>
    <col min="13314" max="13314" width="2.5546875" style="14" customWidth="1"/>
    <col min="13315" max="13315" width="5.6640625" style="14" customWidth="1"/>
    <col min="13316" max="13316" width="30.44140625" style="14" customWidth="1"/>
    <col min="13317" max="13317" width="8.5546875" style="14" customWidth="1"/>
    <col min="13318" max="13318" width="6.88671875" style="14" customWidth="1"/>
    <col min="13319" max="13319" width="8.88671875" style="14"/>
    <col min="13320" max="13320" width="5.6640625" style="14" customWidth="1"/>
    <col min="13321" max="13321" width="20.6640625" style="14" customWidth="1"/>
    <col min="13322" max="13322" width="22.44140625" style="14" customWidth="1"/>
    <col min="13323" max="13323" width="14.109375" style="14" bestFit="1" customWidth="1"/>
    <col min="13324" max="13324" width="20.6640625" style="14" customWidth="1"/>
    <col min="13325" max="13568" width="8.88671875" style="14"/>
    <col min="13569" max="13569" width="3.109375" style="14" customWidth="1"/>
    <col min="13570" max="13570" width="2.5546875" style="14" customWidth="1"/>
    <col min="13571" max="13571" width="5.6640625" style="14" customWidth="1"/>
    <col min="13572" max="13572" width="30.44140625" style="14" customWidth="1"/>
    <col min="13573" max="13573" width="8.5546875" style="14" customWidth="1"/>
    <col min="13574" max="13574" width="6.88671875" style="14" customWidth="1"/>
    <col min="13575" max="13575" width="8.88671875" style="14"/>
    <col min="13576" max="13576" width="5.6640625" style="14" customWidth="1"/>
    <col min="13577" max="13577" width="20.6640625" style="14" customWidth="1"/>
    <col min="13578" max="13578" width="22.44140625" style="14" customWidth="1"/>
    <col min="13579" max="13579" width="14.109375" style="14" bestFit="1" customWidth="1"/>
    <col min="13580" max="13580" width="20.6640625" style="14" customWidth="1"/>
    <col min="13581" max="13824" width="8.88671875" style="14"/>
    <col min="13825" max="13825" width="3.109375" style="14" customWidth="1"/>
    <col min="13826" max="13826" width="2.5546875" style="14" customWidth="1"/>
    <col min="13827" max="13827" width="5.6640625" style="14" customWidth="1"/>
    <col min="13828" max="13828" width="30.44140625" style="14" customWidth="1"/>
    <col min="13829" max="13829" width="8.5546875" style="14" customWidth="1"/>
    <col min="13830" max="13830" width="6.88671875" style="14" customWidth="1"/>
    <col min="13831" max="13831" width="8.88671875" style="14"/>
    <col min="13832" max="13832" width="5.6640625" style="14" customWidth="1"/>
    <col min="13833" max="13833" width="20.6640625" style="14" customWidth="1"/>
    <col min="13834" max="13834" width="22.44140625" style="14" customWidth="1"/>
    <col min="13835" max="13835" width="14.109375" style="14" bestFit="1" customWidth="1"/>
    <col min="13836" max="13836" width="20.6640625" style="14" customWidth="1"/>
    <col min="13837" max="14080" width="8.88671875" style="14"/>
    <col min="14081" max="14081" width="3.109375" style="14" customWidth="1"/>
    <col min="14082" max="14082" width="2.5546875" style="14" customWidth="1"/>
    <col min="14083" max="14083" width="5.6640625" style="14" customWidth="1"/>
    <col min="14084" max="14084" width="30.44140625" style="14" customWidth="1"/>
    <col min="14085" max="14085" width="8.5546875" style="14" customWidth="1"/>
    <col min="14086" max="14086" width="6.88671875" style="14" customWidth="1"/>
    <col min="14087" max="14087" width="8.88671875" style="14"/>
    <col min="14088" max="14088" width="5.6640625" style="14" customWidth="1"/>
    <col min="14089" max="14089" width="20.6640625" style="14" customWidth="1"/>
    <col min="14090" max="14090" width="22.44140625" style="14" customWidth="1"/>
    <col min="14091" max="14091" width="14.109375" style="14" bestFit="1" customWidth="1"/>
    <col min="14092" max="14092" width="20.6640625" style="14" customWidth="1"/>
    <col min="14093" max="14336" width="8.88671875" style="14"/>
    <col min="14337" max="14337" width="3.109375" style="14" customWidth="1"/>
    <col min="14338" max="14338" width="2.5546875" style="14" customWidth="1"/>
    <col min="14339" max="14339" width="5.6640625" style="14" customWidth="1"/>
    <col min="14340" max="14340" width="30.44140625" style="14" customWidth="1"/>
    <col min="14341" max="14341" width="8.5546875" style="14" customWidth="1"/>
    <col min="14342" max="14342" width="6.88671875" style="14" customWidth="1"/>
    <col min="14343" max="14343" width="8.88671875" style="14"/>
    <col min="14344" max="14344" width="5.6640625" style="14" customWidth="1"/>
    <col min="14345" max="14345" width="20.6640625" style="14" customWidth="1"/>
    <col min="14346" max="14346" width="22.44140625" style="14" customWidth="1"/>
    <col min="14347" max="14347" width="14.109375" style="14" bestFit="1" customWidth="1"/>
    <col min="14348" max="14348" width="20.6640625" style="14" customWidth="1"/>
    <col min="14349" max="14592" width="8.88671875" style="14"/>
    <col min="14593" max="14593" width="3.109375" style="14" customWidth="1"/>
    <col min="14594" max="14594" width="2.5546875" style="14" customWidth="1"/>
    <col min="14595" max="14595" width="5.6640625" style="14" customWidth="1"/>
    <col min="14596" max="14596" width="30.44140625" style="14" customWidth="1"/>
    <col min="14597" max="14597" width="8.5546875" style="14" customWidth="1"/>
    <col min="14598" max="14598" width="6.88671875" style="14" customWidth="1"/>
    <col min="14599" max="14599" width="8.88671875" style="14"/>
    <col min="14600" max="14600" width="5.6640625" style="14" customWidth="1"/>
    <col min="14601" max="14601" width="20.6640625" style="14" customWidth="1"/>
    <col min="14602" max="14602" width="22.44140625" style="14" customWidth="1"/>
    <col min="14603" max="14603" width="14.109375" style="14" bestFit="1" customWidth="1"/>
    <col min="14604" max="14604" width="20.6640625" style="14" customWidth="1"/>
    <col min="14605" max="14848" width="8.88671875" style="14"/>
    <col min="14849" max="14849" width="3.109375" style="14" customWidth="1"/>
    <col min="14850" max="14850" width="2.5546875" style="14" customWidth="1"/>
    <col min="14851" max="14851" width="5.6640625" style="14" customWidth="1"/>
    <col min="14852" max="14852" width="30.44140625" style="14" customWidth="1"/>
    <col min="14853" max="14853" width="8.5546875" style="14" customWidth="1"/>
    <col min="14854" max="14854" width="6.88671875" style="14" customWidth="1"/>
    <col min="14855" max="14855" width="8.88671875" style="14"/>
    <col min="14856" max="14856" width="5.6640625" style="14" customWidth="1"/>
    <col min="14857" max="14857" width="20.6640625" style="14" customWidth="1"/>
    <col min="14858" max="14858" width="22.44140625" style="14" customWidth="1"/>
    <col min="14859" max="14859" width="14.109375" style="14" bestFit="1" customWidth="1"/>
    <col min="14860" max="14860" width="20.6640625" style="14" customWidth="1"/>
    <col min="14861" max="15104" width="8.88671875" style="14"/>
    <col min="15105" max="15105" width="3.109375" style="14" customWidth="1"/>
    <col min="15106" max="15106" width="2.5546875" style="14" customWidth="1"/>
    <col min="15107" max="15107" width="5.6640625" style="14" customWidth="1"/>
    <col min="15108" max="15108" width="30.44140625" style="14" customWidth="1"/>
    <col min="15109" max="15109" width="8.5546875" style="14" customWidth="1"/>
    <col min="15110" max="15110" width="6.88671875" style="14" customWidth="1"/>
    <col min="15111" max="15111" width="8.88671875" style="14"/>
    <col min="15112" max="15112" width="5.6640625" style="14" customWidth="1"/>
    <col min="15113" max="15113" width="20.6640625" style="14" customWidth="1"/>
    <col min="15114" max="15114" width="22.44140625" style="14" customWidth="1"/>
    <col min="15115" max="15115" width="14.109375" style="14" bestFit="1" customWidth="1"/>
    <col min="15116" max="15116" width="20.6640625" style="14" customWidth="1"/>
    <col min="15117" max="15360" width="8.88671875" style="14"/>
    <col min="15361" max="15361" width="3.109375" style="14" customWidth="1"/>
    <col min="15362" max="15362" width="2.5546875" style="14" customWidth="1"/>
    <col min="15363" max="15363" width="5.6640625" style="14" customWidth="1"/>
    <col min="15364" max="15364" width="30.44140625" style="14" customWidth="1"/>
    <col min="15365" max="15365" width="8.5546875" style="14" customWidth="1"/>
    <col min="15366" max="15366" width="6.88671875" style="14" customWidth="1"/>
    <col min="15367" max="15367" width="8.88671875" style="14"/>
    <col min="15368" max="15368" width="5.6640625" style="14" customWidth="1"/>
    <col min="15369" max="15369" width="20.6640625" style="14" customWidth="1"/>
    <col min="15370" max="15370" width="22.44140625" style="14" customWidth="1"/>
    <col min="15371" max="15371" width="14.109375" style="14" bestFit="1" customWidth="1"/>
    <col min="15372" max="15372" width="20.6640625" style="14" customWidth="1"/>
    <col min="15373" max="15616" width="8.88671875" style="14"/>
    <col min="15617" max="15617" width="3.109375" style="14" customWidth="1"/>
    <col min="15618" max="15618" width="2.5546875" style="14" customWidth="1"/>
    <col min="15619" max="15619" width="5.6640625" style="14" customWidth="1"/>
    <col min="15620" max="15620" width="30.44140625" style="14" customWidth="1"/>
    <col min="15621" max="15621" width="8.5546875" style="14" customWidth="1"/>
    <col min="15622" max="15622" width="6.88671875" style="14" customWidth="1"/>
    <col min="15623" max="15623" width="8.88671875" style="14"/>
    <col min="15624" max="15624" width="5.6640625" style="14" customWidth="1"/>
    <col min="15625" max="15625" width="20.6640625" style="14" customWidth="1"/>
    <col min="15626" max="15626" width="22.44140625" style="14" customWidth="1"/>
    <col min="15627" max="15627" width="14.109375" style="14" bestFit="1" customWidth="1"/>
    <col min="15628" max="15628" width="20.6640625" style="14" customWidth="1"/>
    <col min="15629" max="15872" width="8.88671875" style="14"/>
    <col min="15873" max="15873" width="3.109375" style="14" customWidth="1"/>
    <col min="15874" max="15874" width="2.5546875" style="14" customWidth="1"/>
    <col min="15875" max="15875" width="5.6640625" style="14" customWidth="1"/>
    <col min="15876" max="15876" width="30.44140625" style="14" customWidth="1"/>
    <col min="15877" max="15877" width="8.5546875" style="14" customWidth="1"/>
    <col min="15878" max="15878" width="6.88671875" style="14" customWidth="1"/>
    <col min="15879" max="15879" width="8.88671875" style="14"/>
    <col min="15880" max="15880" width="5.6640625" style="14" customWidth="1"/>
    <col min="15881" max="15881" width="20.6640625" style="14" customWidth="1"/>
    <col min="15882" max="15882" width="22.44140625" style="14" customWidth="1"/>
    <col min="15883" max="15883" width="14.109375" style="14" bestFit="1" customWidth="1"/>
    <col min="15884" max="15884" width="20.6640625" style="14" customWidth="1"/>
    <col min="15885" max="16128" width="8.88671875" style="14"/>
    <col min="16129" max="16129" width="3.109375" style="14" customWidth="1"/>
    <col min="16130" max="16130" width="2.5546875" style="14" customWidth="1"/>
    <col min="16131" max="16131" width="5.6640625" style="14" customWidth="1"/>
    <col min="16132" max="16132" width="30.44140625" style="14" customWidth="1"/>
    <col min="16133" max="16133" width="8.5546875" style="14" customWidth="1"/>
    <col min="16134" max="16134" width="6.88671875" style="14" customWidth="1"/>
    <col min="16135" max="16135" width="8.88671875" style="14"/>
    <col min="16136" max="16136" width="5.6640625" style="14" customWidth="1"/>
    <col min="16137" max="16137" width="20.6640625" style="14" customWidth="1"/>
    <col min="16138" max="16138" width="22.44140625" style="14" customWidth="1"/>
    <col min="16139" max="16139" width="14.109375" style="14" bestFit="1" customWidth="1"/>
    <col min="16140" max="16140" width="20.6640625" style="14" customWidth="1"/>
    <col min="16141" max="16384" width="8.88671875" style="14"/>
  </cols>
  <sheetData>
    <row r="2" spans="3:15" ht="16.5" customHeight="1" x14ac:dyDescent="0.25"/>
    <row r="3" spans="3:15" ht="33.75" customHeight="1" x14ac:dyDescent="0.25">
      <c r="O3" s="20"/>
    </row>
    <row r="4" spans="3:15" x14ac:dyDescent="0.25">
      <c r="C4" s="15"/>
      <c r="D4" s="16"/>
      <c r="E4" s="16"/>
      <c r="F4" s="17"/>
      <c r="H4" s="24" t="s">
        <v>95</v>
      </c>
      <c r="I4" s="24" t="s">
        <v>96</v>
      </c>
      <c r="J4" s="24" t="s">
        <v>97</v>
      </c>
      <c r="K4" s="24" t="s">
        <v>98</v>
      </c>
      <c r="L4" s="24" t="s">
        <v>99</v>
      </c>
    </row>
    <row r="5" spans="3:15" x14ac:dyDescent="0.25">
      <c r="C5" s="19"/>
      <c r="D5" s="20"/>
      <c r="E5" s="20"/>
      <c r="F5" s="21"/>
      <c r="H5" s="36"/>
      <c r="I5" s="36"/>
      <c r="J5" s="36"/>
      <c r="K5" s="36"/>
      <c r="L5" s="36"/>
    </row>
    <row r="6" spans="3:15" x14ac:dyDescent="0.25">
      <c r="C6" s="19"/>
      <c r="D6" s="20"/>
      <c r="E6" s="20"/>
      <c r="F6" s="21"/>
    </row>
    <row r="7" spans="3:15" x14ac:dyDescent="0.25">
      <c r="C7" s="19"/>
      <c r="D7" s="20"/>
      <c r="E7" s="20"/>
      <c r="F7" s="21"/>
    </row>
    <row r="8" spans="3:15" ht="18" customHeight="1" x14ac:dyDescent="0.25">
      <c r="C8" s="19"/>
      <c r="D8" s="37" t="s">
        <v>100</v>
      </c>
      <c r="E8" s="20"/>
      <c r="F8" s="21"/>
    </row>
    <row r="9" spans="3:15" x14ac:dyDescent="0.25">
      <c r="C9" s="19"/>
      <c r="D9" s="20"/>
      <c r="E9" s="20"/>
      <c r="F9" s="21"/>
    </row>
    <row r="10" spans="3:15" ht="15" customHeight="1" x14ac:dyDescent="0.25">
      <c r="C10" s="19"/>
      <c r="D10" s="36"/>
      <c r="E10" s="20"/>
      <c r="F10" s="21"/>
    </row>
    <row r="11" spans="3:15" x14ac:dyDescent="0.25">
      <c r="C11" s="19"/>
      <c r="D11" s="20"/>
      <c r="E11" s="20"/>
      <c r="F11" s="21"/>
    </row>
    <row r="12" spans="3:15" x14ac:dyDescent="0.25">
      <c r="C12" s="19"/>
      <c r="D12" s="20"/>
      <c r="E12" s="20"/>
      <c r="F12" s="21"/>
    </row>
    <row r="13" spans="3:15" x14ac:dyDescent="0.25">
      <c r="C13" s="19"/>
      <c r="D13" s="20"/>
      <c r="E13" s="20"/>
      <c r="F13" s="21"/>
    </row>
    <row r="14" spans="3:15" x14ac:dyDescent="0.25">
      <c r="C14" s="19"/>
      <c r="D14" s="20"/>
      <c r="E14" s="20"/>
      <c r="F14" s="21"/>
    </row>
    <row r="15" spans="3:15" x14ac:dyDescent="0.25">
      <c r="C15" s="26"/>
      <c r="D15" s="27"/>
      <c r="E15" s="27"/>
      <c r="F15" s="28"/>
    </row>
  </sheetData>
  <sheetProtection password="A304" sheet="1" objects="1" scenarios="1"/>
  <pageMargins left="0.75" right="0.75" top="1" bottom="1" header="0.5" footer="0.5"/>
  <pageSetup paperSize="9" orientation="portrait" verticalDpi="0" r:id="rId1"/>
  <headerFooter alignWithMargins="0"/>
  <drawing r:id="rId2"/>
  <legacyDrawing r:id="rId3"/>
  <controls>
    <mc:AlternateContent xmlns:mc="http://schemas.openxmlformats.org/markup-compatibility/2006">
      <mc:Choice Requires="x14">
        <control shapeId="6149" r:id="rId4" name="CELLDATASAFEXL54">
          <controlPr defaultSize="0" disabled="1" autoLine="0" r:id="rId5">
            <anchor moveWithCells="1">
              <from>
                <xdr:col>0</xdr:col>
                <xdr:colOff>0</xdr:colOff>
                <xdr:row>0</xdr:row>
                <xdr:rowOff>0</xdr:rowOff>
              </from>
              <to>
                <xdr:col>99</xdr:col>
                <xdr:colOff>198120</xdr:colOff>
                <xdr:row>755</xdr:row>
                <xdr:rowOff>45720</xdr:rowOff>
              </to>
            </anchor>
          </controlPr>
        </control>
      </mc:Choice>
      <mc:Fallback>
        <control shapeId="6149" r:id="rId4" name="CELLDATASAFEXL54"/>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XLSafes"/>
  <dimension ref="A1:H617"/>
  <sheetViews>
    <sheetView showGridLines="0" showRowColHeaders="0" tabSelected="1" topLeftCell="A400" workbookViewId="0">
      <selection activeCell="A400" sqref="A400"/>
    </sheetView>
  </sheetViews>
  <sheetFormatPr defaultRowHeight="13.2" x14ac:dyDescent="0.25"/>
  <cols>
    <col min="1" max="1" width="10.109375" style="14" customWidth="1"/>
    <col min="2" max="2" width="3.109375" style="14" customWidth="1"/>
    <col min="3" max="3" width="31.109375" style="14" customWidth="1"/>
    <col min="4" max="4" width="7.5546875" style="14" customWidth="1"/>
    <col min="5" max="5" width="9.5546875" style="14" customWidth="1"/>
    <col min="6" max="6" width="4.5546875" style="14" customWidth="1"/>
    <col min="7" max="256" width="8.88671875" style="14"/>
    <col min="257" max="257" width="10.109375" style="14" customWidth="1"/>
    <col min="258" max="258" width="3.109375" style="14" customWidth="1"/>
    <col min="259" max="259" width="31.109375" style="14" customWidth="1"/>
    <col min="260" max="260" width="7.5546875" style="14" customWidth="1"/>
    <col min="261" max="261" width="9.5546875" style="14" customWidth="1"/>
    <col min="262" max="262" width="4.5546875" style="14" customWidth="1"/>
    <col min="263" max="512" width="8.88671875" style="14"/>
    <col min="513" max="513" width="10.109375" style="14" customWidth="1"/>
    <col min="514" max="514" width="3.109375" style="14" customWidth="1"/>
    <col min="515" max="515" width="31.109375" style="14" customWidth="1"/>
    <col min="516" max="516" width="7.5546875" style="14" customWidth="1"/>
    <col min="517" max="517" width="9.5546875" style="14" customWidth="1"/>
    <col min="518" max="518" width="4.5546875" style="14" customWidth="1"/>
    <col min="519" max="768" width="8.88671875" style="14"/>
    <col min="769" max="769" width="10.109375" style="14" customWidth="1"/>
    <col min="770" max="770" width="3.109375" style="14" customWidth="1"/>
    <col min="771" max="771" width="31.109375" style="14" customWidth="1"/>
    <col min="772" max="772" width="7.5546875" style="14" customWidth="1"/>
    <col min="773" max="773" width="9.5546875" style="14" customWidth="1"/>
    <col min="774" max="774" width="4.5546875" style="14" customWidth="1"/>
    <col min="775" max="1024" width="8.88671875" style="14"/>
    <col min="1025" max="1025" width="10.109375" style="14" customWidth="1"/>
    <col min="1026" max="1026" width="3.109375" style="14" customWidth="1"/>
    <col min="1027" max="1027" width="31.109375" style="14" customWidth="1"/>
    <col min="1028" max="1028" width="7.5546875" style="14" customWidth="1"/>
    <col min="1029" max="1029" width="9.5546875" style="14" customWidth="1"/>
    <col min="1030" max="1030" width="4.5546875" style="14" customWidth="1"/>
    <col min="1031" max="1280" width="8.88671875" style="14"/>
    <col min="1281" max="1281" width="10.109375" style="14" customWidth="1"/>
    <col min="1282" max="1282" width="3.109375" style="14" customWidth="1"/>
    <col min="1283" max="1283" width="31.109375" style="14" customWidth="1"/>
    <col min="1284" max="1284" width="7.5546875" style="14" customWidth="1"/>
    <col min="1285" max="1285" width="9.5546875" style="14" customWidth="1"/>
    <col min="1286" max="1286" width="4.5546875" style="14" customWidth="1"/>
    <col min="1287" max="1536" width="8.88671875" style="14"/>
    <col min="1537" max="1537" width="10.109375" style="14" customWidth="1"/>
    <col min="1538" max="1538" width="3.109375" style="14" customWidth="1"/>
    <col min="1539" max="1539" width="31.109375" style="14" customWidth="1"/>
    <col min="1540" max="1540" width="7.5546875" style="14" customWidth="1"/>
    <col min="1541" max="1541" width="9.5546875" style="14" customWidth="1"/>
    <col min="1542" max="1542" width="4.5546875" style="14" customWidth="1"/>
    <col min="1543" max="1792" width="8.88671875" style="14"/>
    <col min="1793" max="1793" width="10.109375" style="14" customWidth="1"/>
    <col min="1794" max="1794" width="3.109375" style="14" customWidth="1"/>
    <col min="1795" max="1795" width="31.109375" style="14" customWidth="1"/>
    <col min="1796" max="1796" width="7.5546875" style="14" customWidth="1"/>
    <col min="1797" max="1797" width="9.5546875" style="14" customWidth="1"/>
    <col min="1798" max="1798" width="4.5546875" style="14" customWidth="1"/>
    <col min="1799" max="2048" width="8.88671875" style="14"/>
    <col min="2049" max="2049" width="10.109375" style="14" customWidth="1"/>
    <col min="2050" max="2050" width="3.109375" style="14" customWidth="1"/>
    <col min="2051" max="2051" width="31.109375" style="14" customWidth="1"/>
    <col min="2052" max="2052" width="7.5546875" style="14" customWidth="1"/>
    <col min="2053" max="2053" width="9.5546875" style="14" customWidth="1"/>
    <col min="2054" max="2054" width="4.5546875" style="14" customWidth="1"/>
    <col min="2055" max="2304" width="8.88671875" style="14"/>
    <col min="2305" max="2305" width="10.109375" style="14" customWidth="1"/>
    <col min="2306" max="2306" width="3.109375" style="14" customWidth="1"/>
    <col min="2307" max="2307" width="31.109375" style="14" customWidth="1"/>
    <col min="2308" max="2308" width="7.5546875" style="14" customWidth="1"/>
    <col min="2309" max="2309" width="9.5546875" style="14" customWidth="1"/>
    <col min="2310" max="2310" width="4.5546875" style="14" customWidth="1"/>
    <col min="2311" max="2560" width="8.88671875" style="14"/>
    <col min="2561" max="2561" width="10.109375" style="14" customWidth="1"/>
    <col min="2562" max="2562" width="3.109375" style="14" customWidth="1"/>
    <col min="2563" max="2563" width="31.109375" style="14" customWidth="1"/>
    <col min="2564" max="2564" width="7.5546875" style="14" customWidth="1"/>
    <col min="2565" max="2565" width="9.5546875" style="14" customWidth="1"/>
    <col min="2566" max="2566" width="4.5546875" style="14" customWidth="1"/>
    <col min="2567" max="2816" width="8.88671875" style="14"/>
    <col min="2817" max="2817" width="10.109375" style="14" customWidth="1"/>
    <col min="2818" max="2818" width="3.109375" style="14" customWidth="1"/>
    <col min="2819" max="2819" width="31.109375" style="14" customWidth="1"/>
    <col min="2820" max="2820" width="7.5546875" style="14" customWidth="1"/>
    <col min="2821" max="2821" width="9.5546875" style="14" customWidth="1"/>
    <col min="2822" max="2822" width="4.5546875" style="14" customWidth="1"/>
    <col min="2823" max="3072" width="8.88671875" style="14"/>
    <col min="3073" max="3073" width="10.109375" style="14" customWidth="1"/>
    <col min="3074" max="3074" width="3.109375" style="14" customWidth="1"/>
    <col min="3075" max="3075" width="31.109375" style="14" customWidth="1"/>
    <col min="3076" max="3076" width="7.5546875" style="14" customWidth="1"/>
    <col min="3077" max="3077" width="9.5546875" style="14" customWidth="1"/>
    <col min="3078" max="3078" width="4.5546875" style="14" customWidth="1"/>
    <col min="3079" max="3328" width="8.88671875" style="14"/>
    <col min="3329" max="3329" width="10.109375" style="14" customWidth="1"/>
    <col min="3330" max="3330" width="3.109375" style="14" customWidth="1"/>
    <col min="3331" max="3331" width="31.109375" style="14" customWidth="1"/>
    <col min="3332" max="3332" width="7.5546875" style="14" customWidth="1"/>
    <col min="3333" max="3333" width="9.5546875" style="14" customWidth="1"/>
    <col min="3334" max="3334" width="4.5546875" style="14" customWidth="1"/>
    <col min="3335" max="3584" width="8.88671875" style="14"/>
    <col min="3585" max="3585" width="10.109375" style="14" customWidth="1"/>
    <col min="3586" max="3586" width="3.109375" style="14" customWidth="1"/>
    <col min="3587" max="3587" width="31.109375" style="14" customWidth="1"/>
    <col min="3588" max="3588" width="7.5546875" style="14" customWidth="1"/>
    <col min="3589" max="3589" width="9.5546875" style="14" customWidth="1"/>
    <col min="3590" max="3590" width="4.5546875" style="14" customWidth="1"/>
    <col min="3591" max="3840" width="8.88671875" style="14"/>
    <col min="3841" max="3841" width="10.109375" style="14" customWidth="1"/>
    <col min="3842" max="3842" width="3.109375" style="14" customWidth="1"/>
    <col min="3843" max="3843" width="31.109375" style="14" customWidth="1"/>
    <col min="3844" max="3844" width="7.5546875" style="14" customWidth="1"/>
    <col min="3845" max="3845" width="9.5546875" style="14" customWidth="1"/>
    <col min="3846" max="3846" width="4.5546875" style="14" customWidth="1"/>
    <col min="3847" max="4096" width="8.88671875" style="14"/>
    <col min="4097" max="4097" width="10.109375" style="14" customWidth="1"/>
    <col min="4098" max="4098" width="3.109375" style="14" customWidth="1"/>
    <col min="4099" max="4099" width="31.109375" style="14" customWidth="1"/>
    <col min="4100" max="4100" width="7.5546875" style="14" customWidth="1"/>
    <col min="4101" max="4101" width="9.5546875" style="14" customWidth="1"/>
    <col min="4102" max="4102" width="4.5546875" style="14" customWidth="1"/>
    <col min="4103" max="4352" width="8.88671875" style="14"/>
    <col min="4353" max="4353" width="10.109375" style="14" customWidth="1"/>
    <col min="4354" max="4354" width="3.109375" style="14" customWidth="1"/>
    <col min="4355" max="4355" width="31.109375" style="14" customWidth="1"/>
    <col min="4356" max="4356" width="7.5546875" style="14" customWidth="1"/>
    <col min="4357" max="4357" width="9.5546875" style="14" customWidth="1"/>
    <col min="4358" max="4358" width="4.5546875" style="14" customWidth="1"/>
    <col min="4359" max="4608" width="8.88671875" style="14"/>
    <col min="4609" max="4609" width="10.109375" style="14" customWidth="1"/>
    <col min="4610" max="4610" width="3.109375" style="14" customWidth="1"/>
    <col min="4611" max="4611" width="31.109375" style="14" customWidth="1"/>
    <col min="4612" max="4612" width="7.5546875" style="14" customWidth="1"/>
    <col min="4613" max="4613" width="9.5546875" style="14" customWidth="1"/>
    <col min="4614" max="4614" width="4.5546875" style="14" customWidth="1"/>
    <col min="4615" max="4864" width="8.88671875" style="14"/>
    <col min="4865" max="4865" width="10.109375" style="14" customWidth="1"/>
    <col min="4866" max="4866" width="3.109375" style="14" customWidth="1"/>
    <col min="4867" max="4867" width="31.109375" style="14" customWidth="1"/>
    <col min="4868" max="4868" width="7.5546875" style="14" customWidth="1"/>
    <col min="4869" max="4869" width="9.5546875" style="14" customWidth="1"/>
    <col min="4870" max="4870" width="4.5546875" style="14" customWidth="1"/>
    <col min="4871" max="5120" width="8.88671875" style="14"/>
    <col min="5121" max="5121" width="10.109375" style="14" customWidth="1"/>
    <col min="5122" max="5122" width="3.109375" style="14" customWidth="1"/>
    <col min="5123" max="5123" width="31.109375" style="14" customWidth="1"/>
    <col min="5124" max="5124" width="7.5546875" style="14" customWidth="1"/>
    <col min="5125" max="5125" width="9.5546875" style="14" customWidth="1"/>
    <col min="5126" max="5126" width="4.5546875" style="14" customWidth="1"/>
    <col min="5127" max="5376" width="8.88671875" style="14"/>
    <col min="5377" max="5377" width="10.109375" style="14" customWidth="1"/>
    <col min="5378" max="5378" width="3.109375" style="14" customWidth="1"/>
    <col min="5379" max="5379" width="31.109375" style="14" customWidth="1"/>
    <col min="5380" max="5380" width="7.5546875" style="14" customWidth="1"/>
    <col min="5381" max="5381" width="9.5546875" style="14" customWidth="1"/>
    <col min="5382" max="5382" width="4.5546875" style="14" customWidth="1"/>
    <col min="5383" max="5632" width="8.88671875" style="14"/>
    <col min="5633" max="5633" width="10.109375" style="14" customWidth="1"/>
    <col min="5634" max="5634" width="3.109375" style="14" customWidth="1"/>
    <col min="5635" max="5635" width="31.109375" style="14" customWidth="1"/>
    <col min="5636" max="5636" width="7.5546875" style="14" customWidth="1"/>
    <col min="5637" max="5637" width="9.5546875" style="14" customWidth="1"/>
    <col min="5638" max="5638" width="4.5546875" style="14" customWidth="1"/>
    <col min="5639" max="5888" width="8.88671875" style="14"/>
    <col min="5889" max="5889" width="10.109375" style="14" customWidth="1"/>
    <col min="5890" max="5890" width="3.109375" style="14" customWidth="1"/>
    <col min="5891" max="5891" width="31.109375" style="14" customWidth="1"/>
    <col min="5892" max="5892" width="7.5546875" style="14" customWidth="1"/>
    <col min="5893" max="5893" width="9.5546875" style="14" customWidth="1"/>
    <col min="5894" max="5894" width="4.5546875" style="14" customWidth="1"/>
    <col min="5895" max="6144" width="8.88671875" style="14"/>
    <col min="6145" max="6145" width="10.109375" style="14" customWidth="1"/>
    <col min="6146" max="6146" width="3.109375" style="14" customWidth="1"/>
    <col min="6147" max="6147" width="31.109375" style="14" customWidth="1"/>
    <col min="6148" max="6148" width="7.5546875" style="14" customWidth="1"/>
    <col min="6149" max="6149" width="9.5546875" style="14" customWidth="1"/>
    <col min="6150" max="6150" width="4.5546875" style="14" customWidth="1"/>
    <col min="6151" max="6400" width="8.88671875" style="14"/>
    <col min="6401" max="6401" width="10.109375" style="14" customWidth="1"/>
    <col min="6402" max="6402" width="3.109375" style="14" customWidth="1"/>
    <col min="6403" max="6403" width="31.109375" style="14" customWidth="1"/>
    <col min="6404" max="6404" width="7.5546875" style="14" customWidth="1"/>
    <col min="6405" max="6405" width="9.5546875" style="14" customWidth="1"/>
    <col min="6406" max="6406" width="4.5546875" style="14" customWidth="1"/>
    <col min="6407" max="6656" width="8.88671875" style="14"/>
    <col min="6657" max="6657" width="10.109375" style="14" customWidth="1"/>
    <col min="6658" max="6658" width="3.109375" style="14" customWidth="1"/>
    <col min="6659" max="6659" width="31.109375" style="14" customWidth="1"/>
    <col min="6660" max="6660" width="7.5546875" style="14" customWidth="1"/>
    <col min="6661" max="6661" width="9.5546875" style="14" customWidth="1"/>
    <col min="6662" max="6662" width="4.5546875" style="14" customWidth="1"/>
    <col min="6663" max="6912" width="8.88671875" style="14"/>
    <col min="6913" max="6913" width="10.109375" style="14" customWidth="1"/>
    <col min="6914" max="6914" width="3.109375" style="14" customWidth="1"/>
    <col min="6915" max="6915" width="31.109375" style="14" customWidth="1"/>
    <col min="6916" max="6916" width="7.5546875" style="14" customWidth="1"/>
    <col min="6917" max="6917" width="9.5546875" style="14" customWidth="1"/>
    <col min="6918" max="6918" width="4.5546875" style="14" customWidth="1"/>
    <col min="6919" max="7168" width="8.88671875" style="14"/>
    <col min="7169" max="7169" width="10.109375" style="14" customWidth="1"/>
    <col min="7170" max="7170" width="3.109375" style="14" customWidth="1"/>
    <col min="7171" max="7171" width="31.109375" style="14" customWidth="1"/>
    <col min="7172" max="7172" width="7.5546875" style="14" customWidth="1"/>
    <col min="7173" max="7173" width="9.5546875" style="14" customWidth="1"/>
    <col min="7174" max="7174" width="4.5546875" style="14" customWidth="1"/>
    <col min="7175" max="7424" width="8.88671875" style="14"/>
    <col min="7425" max="7425" width="10.109375" style="14" customWidth="1"/>
    <col min="7426" max="7426" width="3.109375" style="14" customWidth="1"/>
    <col min="7427" max="7427" width="31.109375" style="14" customWidth="1"/>
    <col min="7428" max="7428" width="7.5546875" style="14" customWidth="1"/>
    <col min="7429" max="7429" width="9.5546875" style="14" customWidth="1"/>
    <col min="7430" max="7430" width="4.5546875" style="14" customWidth="1"/>
    <col min="7431" max="7680" width="8.88671875" style="14"/>
    <col min="7681" max="7681" width="10.109375" style="14" customWidth="1"/>
    <col min="7682" max="7682" width="3.109375" style="14" customWidth="1"/>
    <col min="7683" max="7683" width="31.109375" style="14" customWidth="1"/>
    <col min="7684" max="7684" width="7.5546875" style="14" customWidth="1"/>
    <col min="7685" max="7685" width="9.5546875" style="14" customWidth="1"/>
    <col min="7686" max="7686" width="4.5546875" style="14" customWidth="1"/>
    <col min="7687" max="7936" width="8.88671875" style="14"/>
    <col min="7937" max="7937" width="10.109375" style="14" customWidth="1"/>
    <col min="7938" max="7938" width="3.109375" style="14" customWidth="1"/>
    <col min="7939" max="7939" width="31.109375" style="14" customWidth="1"/>
    <col min="7940" max="7940" width="7.5546875" style="14" customWidth="1"/>
    <col min="7941" max="7941" width="9.5546875" style="14" customWidth="1"/>
    <col min="7942" max="7942" width="4.5546875" style="14" customWidth="1"/>
    <col min="7943" max="8192" width="8.88671875" style="14"/>
    <col min="8193" max="8193" width="10.109375" style="14" customWidth="1"/>
    <col min="8194" max="8194" width="3.109375" style="14" customWidth="1"/>
    <col min="8195" max="8195" width="31.109375" style="14" customWidth="1"/>
    <col min="8196" max="8196" width="7.5546875" style="14" customWidth="1"/>
    <col min="8197" max="8197" width="9.5546875" style="14" customWidth="1"/>
    <col min="8198" max="8198" width="4.5546875" style="14" customWidth="1"/>
    <col min="8199" max="8448" width="8.88671875" style="14"/>
    <col min="8449" max="8449" width="10.109375" style="14" customWidth="1"/>
    <col min="8450" max="8450" width="3.109375" style="14" customWidth="1"/>
    <col min="8451" max="8451" width="31.109375" style="14" customWidth="1"/>
    <col min="8452" max="8452" width="7.5546875" style="14" customWidth="1"/>
    <col min="8453" max="8453" width="9.5546875" style="14" customWidth="1"/>
    <col min="8454" max="8454" width="4.5546875" style="14" customWidth="1"/>
    <col min="8455" max="8704" width="8.88671875" style="14"/>
    <col min="8705" max="8705" width="10.109375" style="14" customWidth="1"/>
    <col min="8706" max="8706" width="3.109375" style="14" customWidth="1"/>
    <col min="8707" max="8707" width="31.109375" style="14" customWidth="1"/>
    <col min="8708" max="8708" width="7.5546875" style="14" customWidth="1"/>
    <col min="8709" max="8709" width="9.5546875" style="14" customWidth="1"/>
    <col min="8710" max="8710" width="4.5546875" style="14" customWidth="1"/>
    <col min="8711" max="8960" width="8.88671875" style="14"/>
    <col min="8961" max="8961" width="10.109375" style="14" customWidth="1"/>
    <col min="8962" max="8962" width="3.109375" style="14" customWidth="1"/>
    <col min="8963" max="8963" width="31.109375" style="14" customWidth="1"/>
    <col min="8964" max="8964" width="7.5546875" style="14" customWidth="1"/>
    <col min="8965" max="8965" width="9.5546875" style="14" customWidth="1"/>
    <col min="8966" max="8966" width="4.5546875" style="14" customWidth="1"/>
    <col min="8967" max="9216" width="8.88671875" style="14"/>
    <col min="9217" max="9217" width="10.109375" style="14" customWidth="1"/>
    <col min="9218" max="9218" width="3.109375" style="14" customWidth="1"/>
    <col min="9219" max="9219" width="31.109375" style="14" customWidth="1"/>
    <col min="9220" max="9220" width="7.5546875" style="14" customWidth="1"/>
    <col min="9221" max="9221" width="9.5546875" style="14" customWidth="1"/>
    <col min="9222" max="9222" width="4.5546875" style="14" customWidth="1"/>
    <col min="9223" max="9472" width="8.88671875" style="14"/>
    <col min="9473" max="9473" width="10.109375" style="14" customWidth="1"/>
    <col min="9474" max="9474" width="3.109375" style="14" customWidth="1"/>
    <col min="9475" max="9475" width="31.109375" style="14" customWidth="1"/>
    <col min="9476" max="9476" width="7.5546875" style="14" customWidth="1"/>
    <col min="9477" max="9477" width="9.5546875" style="14" customWidth="1"/>
    <col min="9478" max="9478" width="4.5546875" style="14" customWidth="1"/>
    <col min="9479" max="9728" width="8.88671875" style="14"/>
    <col min="9729" max="9729" width="10.109375" style="14" customWidth="1"/>
    <col min="9730" max="9730" width="3.109375" style="14" customWidth="1"/>
    <col min="9731" max="9731" width="31.109375" style="14" customWidth="1"/>
    <col min="9732" max="9732" width="7.5546875" style="14" customWidth="1"/>
    <col min="9733" max="9733" width="9.5546875" style="14" customWidth="1"/>
    <col min="9734" max="9734" width="4.5546875" style="14" customWidth="1"/>
    <col min="9735" max="9984" width="8.88671875" style="14"/>
    <col min="9985" max="9985" width="10.109375" style="14" customWidth="1"/>
    <col min="9986" max="9986" width="3.109375" style="14" customWidth="1"/>
    <col min="9987" max="9987" width="31.109375" style="14" customWidth="1"/>
    <col min="9988" max="9988" width="7.5546875" style="14" customWidth="1"/>
    <col min="9989" max="9989" width="9.5546875" style="14" customWidth="1"/>
    <col min="9990" max="9990" width="4.5546875" style="14" customWidth="1"/>
    <col min="9991" max="10240" width="8.88671875" style="14"/>
    <col min="10241" max="10241" width="10.109375" style="14" customWidth="1"/>
    <col min="10242" max="10242" width="3.109375" style="14" customWidth="1"/>
    <col min="10243" max="10243" width="31.109375" style="14" customWidth="1"/>
    <col min="10244" max="10244" width="7.5546875" style="14" customWidth="1"/>
    <col min="10245" max="10245" width="9.5546875" style="14" customWidth="1"/>
    <col min="10246" max="10246" width="4.5546875" style="14" customWidth="1"/>
    <col min="10247" max="10496" width="8.88671875" style="14"/>
    <col min="10497" max="10497" width="10.109375" style="14" customWidth="1"/>
    <col min="10498" max="10498" width="3.109375" style="14" customWidth="1"/>
    <col min="10499" max="10499" width="31.109375" style="14" customWidth="1"/>
    <col min="10500" max="10500" width="7.5546875" style="14" customWidth="1"/>
    <col min="10501" max="10501" width="9.5546875" style="14" customWidth="1"/>
    <col min="10502" max="10502" width="4.5546875" style="14" customWidth="1"/>
    <col min="10503" max="10752" width="8.88671875" style="14"/>
    <col min="10753" max="10753" width="10.109375" style="14" customWidth="1"/>
    <col min="10754" max="10754" width="3.109375" style="14" customWidth="1"/>
    <col min="10755" max="10755" width="31.109375" style="14" customWidth="1"/>
    <col min="10756" max="10756" width="7.5546875" style="14" customWidth="1"/>
    <col min="10757" max="10757" width="9.5546875" style="14" customWidth="1"/>
    <col min="10758" max="10758" width="4.5546875" style="14" customWidth="1"/>
    <col min="10759" max="11008" width="8.88671875" style="14"/>
    <col min="11009" max="11009" width="10.109375" style="14" customWidth="1"/>
    <col min="11010" max="11010" width="3.109375" style="14" customWidth="1"/>
    <col min="11011" max="11011" width="31.109375" style="14" customWidth="1"/>
    <col min="11012" max="11012" width="7.5546875" style="14" customWidth="1"/>
    <col min="11013" max="11013" width="9.5546875" style="14" customWidth="1"/>
    <col min="11014" max="11014" width="4.5546875" style="14" customWidth="1"/>
    <col min="11015" max="11264" width="8.88671875" style="14"/>
    <col min="11265" max="11265" width="10.109375" style="14" customWidth="1"/>
    <col min="11266" max="11266" width="3.109375" style="14" customWidth="1"/>
    <col min="11267" max="11267" width="31.109375" style="14" customWidth="1"/>
    <col min="11268" max="11268" width="7.5546875" style="14" customWidth="1"/>
    <col min="11269" max="11269" width="9.5546875" style="14" customWidth="1"/>
    <col min="11270" max="11270" width="4.5546875" style="14" customWidth="1"/>
    <col min="11271" max="11520" width="8.88671875" style="14"/>
    <col min="11521" max="11521" width="10.109375" style="14" customWidth="1"/>
    <col min="11522" max="11522" width="3.109375" style="14" customWidth="1"/>
    <col min="11523" max="11523" width="31.109375" style="14" customWidth="1"/>
    <col min="11524" max="11524" width="7.5546875" style="14" customWidth="1"/>
    <col min="11525" max="11525" width="9.5546875" style="14" customWidth="1"/>
    <col min="11526" max="11526" width="4.5546875" style="14" customWidth="1"/>
    <col min="11527" max="11776" width="8.88671875" style="14"/>
    <col min="11777" max="11777" width="10.109375" style="14" customWidth="1"/>
    <col min="11778" max="11778" width="3.109375" style="14" customWidth="1"/>
    <col min="11779" max="11779" width="31.109375" style="14" customWidth="1"/>
    <col min="11780" max="11780" width="7.5546875" style="14" customWidth="1"/>
    <col min="11781" max="11781" width="9.5546875" style="14" customWidth="1"/>
    <col min="11782" max="11782" width="4.5546875" style="14" customWidth="1"/>
    <col min="11783" max="12032" width="8.88671875" style="14"/>
    <col min="12033" max="12033" width="10.109375" style="14" customWidth="1"/>
    <col min="12034" max="12034" width="3.109375" style="14" customWidth="1"/>
    <col min="12035" max="12035" width="31.109375" style="14" customWidth="1"/>
    <col min="12036" max="12036" width="7.5546875" style="14" customWidth="1"/>
    <col min="12037" max="12037" width="9.5546875" style="14" customWidth="1"/>
    <col min="12038" max="12038" width="4.5546875" style="14" customWidth="1"/>
    <col min="12039" max="12288" width="8.88671875" style="14"/>
    <col min="12289" max="12289" width="10.109375" style="14" customWidth="1"/>
    <col min="12290" max="12290" width="3.109375" style="14" customWidth="1"/>
    <col min="12291" max="12291" width="31.109375" style="14" customWidth="1"/>
    <col min="12292" max="12292" width="7.5546875" style="14" customWidth="1"/>
    <col min="12293" max="12293" width="9.5546875" style="14" customWidth="1"/>
    <col min="12294" max="12294" width="4.5546875" style="14" customWidth="1"/>
    <col min="12295" max="12544" width="8.88671875" style="14"/>
    <col min="12545" max="12545" width="10.109375" style="14" customWidth="1"/>
    <col min="12546" max="12546" width="3.109375" style="14" customWidth="1"/>
    <col min="12547" max="12547" width="31.109375" style="14" customWidth="1"/>
    <col min="12548" max="12548" width="7.5546875" style="14" customWidth="1"/>
    <col min="12549" max="12549" width="9.5546875" style="14" customWidth="1"/>
    <col min="12550" max="12550" width="4.5546875" style="14" customWidth="1"/>
    <col min="12551" max="12800" width="8.88671875" style="14"/>
    <col min="12801" max="12801" width="10.109375" style="14" customWidth="1"/>
    <col min="12802" max="12802" width="3.109375" style="14" customWidth="1"/>
    <col min="12803" max="12803" width="31.109375" style="14" customWidth="1"/>
    <col min="12804" max="12804" width="7.5546875" style="14" customWidth="1"/>
    <col min="12805" max="12805" width="9.5546875" style="14" customWidth="1"/>
    <col min="12806" max="12806" width="4.5546875" style="14" customWidth="1"/>
    <col min="12807" max="13056" width="8.88671875" style="14"/>
    <col min="13057" max="13057" width="10.109375" style="14" customWidth="1"/>
    <col min="13058" max="13058" width="3.109375" style="14" customWidth="1"/>
    <col min="13059" max="13059" width="31.109375" style="14" customWidth="1"/>
    <col min="13060" max="13060" width="7.5546875" style="14" customWidth="1"/>
    <col min="13061" max="13061" width="9.5546875" style="14" customWidth="1"/>
    <col min="13062" max="13062" width="4.5546875" style="14" customWidth="1"/>
    <col min="13063" max="13312" width="8.88671875" style="14"/>
    <col min="13313" max="13313" width="10.109375" style="14" customWidth="1"/>
    <col min="13314" max="13314" width="3.109375" style="14" customWidth="1"/>
    <col min="13315" max="13315" width="31.109375" style="14" customWidth="1"/>
    <col min="13316" max="13316" width="7.5546875" style="14" customWidth="1"/>
    <col min="13317" max="13317" width="9.5546875" style="14" customWidth="1"/>
    <col min="13318" max="13318" width="4.5546875" style="14" customWidth="1"/>
    <col min="13319" max="13568" width="8.88671875" style="14"/>
    <col min="13569" max="13569" width="10.109375" style="14" customWidth="1"/>
    <col min="13570" max="13570" width="3.109375" style="14" customWidth="1"/>
    <col min="13571" max="13571" width="31.109375" style="14" customWidth="1"/>
    <col min="13572" max="13572" width="7.5546875" style="14" customWidth="1"/>
    <col min="13573" max="13573" width="9.5546875" style="14" customWidth="1"/>
    <col min="13574" max="13574" width="4.5546875" style="14" customWidth="1"/>
    <col min="13575" max="13824" width="8.88671875" style="14"/>
    <col min="13825" max="13825" width="10.109375" style="14" customWidth="1"/>
    <col min="13826" max="13826" width="3.109375" style="14" customWidth="1"/>
    <col min="13827" max="13827" width="31.109375" style="14" customWidth="1"/>
    <col min="13828" max="13828" width="7.5546875" style="14" customWidth="1"/>
    <col min="13829" max="13829" width="9.5546875" style="14" customWidth="1"/>
    <col min="13830" max="13830" width="4.5546875" style="14" customWidth="1"/>
    <col min="13831" max="14080" width="8.88671875" style="14"/>
    <col min="14081" max="14081" width="10.109375" style="14" customWidth="1"/>
    <col min="14082" max="14082" width="3.109375" style="14" customWidth="1"/>
    <col min="14083" max="14083" width="31.109375" style="14" customWidth="1"/>
    <col min="14084" max="14084" width="7.5546875" style="14" customWidth="1"/>
    <col min="14085" max="14085" width="9.5546875" style="14" customWidth="1"/>
    <col min="14086" max="14086" width="4.5546875" style="14" customWidth="1"/>
    <col min="14087" max="14336" width="8.88671875" style="14"/>
    <col min="14337" max="14337" width="10.109375" style="14" customWidth="1"/>
    <col min="14338" max="14338" width="3.109375" style="14" customWidth="1"/>
    <col min="14339" max="14339" width="31.109375" style="14" customWidth="1"/>
    <col min="14340" max="14340" width="7.5546875" style="14" customWidth="1"/>
    <col min="14341" max="14341" width="9.5546875" style="14" customWidth="1"/>
    <col min="14342" max="14342" width="4.5546875" style="14" customWidth="1"/>
    <col min="14343" max="14592" width="8.88671875" style="14"/>
    <col min="14593" max="14593" width="10.109375" style="14" customWidth="1"/>
    <col min="14594" max="14594" width="3.109375" style="14" customWidth="1"/>
    <col min="14595" max="14595" width="31.109375" style="14" customWidth="1"/>
    <col min="14596" max="14596" width="7.5546875" style="14" customWidth="1"/>
    <col min="14597" max="14597" width="9.5546875" style="14" customWidth="1"/>
    <col min="14598" max="14598" width="4.5546875" style="14" customWidth="1"/>
    <col min="14599" max="14848" width="8.88671875" style="14"/>
    <col min="14849" max="14849" width="10.109375" style="14" customWidth="1"/>
    <col min="14850" max="14850" width="3.109375" style="14" customWidth="1"/>
    <col min="14851" max="14851" width="31.109375" style="14" customWidth="1"/>
    <col min="14852" max="14852" width="7.5546875" style="14" customWidth="1"/>
    <col min="14853" max="14853" width="9.5546875" style="14" customWidth="1"/>
    <col min="14854" max="14854" width="4.5546875" style="14" customWidth="1"/>
    <col min="14855" max="15104" width="8.88671875" style="14"/>
    <col min="15105" max="15105" width="10.109375" style="14" customWidth="1"/>
    <col min="15106" max="15106" width="3.109375" style="14" customWidth="1"/>
    <col min="15107" max="15107" width="31.109375" style="14" customWidth="1"/>
    <col min="15108" max="15108" width="7.5546875" style="14" customWidth="1"/>
    <col min="15109" max="15109" width="9.5546875" style="14" customWidth="1"/>
    <col min="15110" max="15110" width="4.5546875" style="14" customWidth="1"/>
    <col min="15111" max="15360" width="8.88671875" style="14"/>
    <col min="15361" max="15361" width="10.109375" style="14" customWidth="1"/>
    <col min="15362" max="15362" width="3.109375" style="14" customWidth="1"/>
    <col min="15363" max="15363" width="31.109375" style="14" customWidth="1"/>
    <col min="15364" max="15364" width="7.5546875" style="14" customWidth="1"/>
    <col min="15365" max="15365" width="9.5546875" style="14" customWidth="1"/>
    <col min="15366" max="15366" width="4.5546875" style="14" customWidth="1"/>
    <col min="15367" max="15616" width="8.88671875" style="14"/>
    <col min="15617" max="15617" width="10.109375" style="14" customWidth="1"/>
    <col min="15618" max="15618" width="3.109375" style="14" customWidth="1"/>
    <col min="15619" max="15619" width="31.109375" style="14" customWidth="1"/>
    <col min="15620" max="15620" width="7.5546875" style="14" customWidth="1"/>
    <col min="15621" max="15621" width="9.5546875" style="14" customWidth="1"/>
    <col min="15622" max="15622" width="4.5546875" style="14" customWidth="1"/>
    <col min="15623" max="15872" width="8.88671875" style="14"/>
    <col min="15873" max="15873" width="10.109375" style="14" customWidth="1"/>
    <col min="15874" max="15874" width="3.109375" style="14" customWidth="1"/>
    <col min="15875" max="15875" width="31.109375" style="14" customWidth="1"/>
    <col min="15876" max="15876" width="7.5546875" style="14" customWidth="1"/>
    <col min="15877" max="15877" width="9.5546875" style="14" customWidth="1"/>
    <col min="15878" max="15878" width="4.5546875" style="14" customWidth="1"/>
    <col min="15879" max="16128" width="8.88671875" style="14"/>
    <col min="16129" max="16129" width="10.109375" style="14" customWidth="1"/>
    <col min="16130" max="16130" width="3.109375" style="14" customWidth="1"/>
    <col min="16131" max="16131" width="31.109375" style="14" customWidth="1"/>
    <col min="16132" max="16132" width="7.5546875" style="14" customWidth="1"/>
    <col min="16133" max="16133" width="9.5546875" style="14" customWidth="1"/>
    <col min="16134" max="16134" width="4.5546875" style="14" customWidth="1"/>
    <col min="16135" max="16384" width="8.88671875" style="14"/>
  </cols>
  <sheetData>
    <row r="1" spans="2:8" ht="6.75" customHeight="1" x14ac:dyDescent="0.25">
      <c r="B1" s="13"/>
    </row>
    <row r="2" spans="2:8" ht="5.25" customHeight="1" x14ac:dyDescent="0.25">
      <c r="B2" s="13"/>
    </row>
    <row r="4" spans="2:8" x14ac:dyDescent="0.25">
      <c r="B4" s="15"/>
      <c r="C4" s="16"/>
      <c r="D4" s="16"/>
      <c r="E4" s="17"/>
      <c r="H4" s="18"/>
    </row>
    <row r="5" spans="2:8" x14ac:dyDescent="0.25">
      <c r="B5" s="19"/>
      <c r="C5" s="20"/>
      <c r="D5" s="20"/>
      <c r="E5" s="21"/>
      <c r="H5" s="18"/>
    </row>
    <row r="6" spans="2:8" x14ac:dyDescent="0.25">
      <c r="B6" s="19"/>
      <c r="C6" s="20"/>
      <c r="D6" s="20"/>
      <c r="E6" s="21"/>
    </row>
    <row r="7" spans="2:8" ht="12.75" customHeight="1" x14ac:dyDescent="0.25">
      <c r="B7" s="19"/>
      <c r="C7" s="20"/>
      <c r="D7" s="20"/>
      <c r="E7" s="21"/>
    </row>
    <row r="8" spans="2:8" ht="26.4" x14ac:dyDescent="0.25">
      <c r="B8" s="19"/>
      <c r="C8" s="22" t="s">
        <v>82</v>
      </c>
      <c r="D8" s="20"/>
      <c r="E8" s="21"/>
    </row>
    <row r="9" spans="2:8" x14ac:dyDescent="0.25">
      <c r="B9" s="19"/>
      <c r="C9" s="20"/>
      <c r="D9" s="20"/>
      <c r="E9" s="21"/>
    </row>
    <row r="10" spans="2:8" ht="15.75" customHeight="1" x14ac:dyDescent="0.25">
      <c r="B10" s="19"/>
      <c r="C10" s="23"/>
      <c r="D10" s="20"/>
      <c r="E10" s="21"/>
    </row>
    <row r="11" spans="2:8" x14ac:dyDescent="0.25">
      <c r="B11" s="19"/>
      <c r="C11" s="20"/>
      <c r="D11" s="20"/>
      <c r="E11" s="21"/>
    </row>
    <row r="12" spans="2:8" x14ac:dyDescent="0.25">
      <c r="B12" s="19"/>
      <c r="C12" s="20"/>
      <c r="D12" s="20"/>
      <c r="E12" s="21"/>
    </row>
    <row r="13" spans="2:8" ht="15.75" hidden="1" customHeight="1" x14ac:dyDescent="0.25">
      <c r="B13" s="19"/>
      <c r="C13" s="24" t="s">
        <v>83</v>
      </c>
      <c r="D13" s="20"/>
      <c r="E13" s="21"/>
    </row>
    <row r="14" spans="2:8" hidden="1" x14ac:dyDescent="0.25">
      <c r="B14" s="19"/>
      <c r="C14" s="20"/>
      <c r="D14" s="20"/>
      <c r="E14" s="21"/>
    </row>
    <row r="15" spans="2:8" ht="15" hidden="1" customHeight="1" x14ac:dyDescent="0.25">
      <c r="B15" s="19"/>
      <c r="C15" s="25">
        <f>Xl0ader!U29</f>
        <v>0</v>
      </c>
      <c r="D15" s="20"/>
      <c r="E15" s="21"/>
    </row>
    <row r="16" spans="2:8" ht="3.75" customHeight="1" x14ac:dyDescent="0.25">
      <c r="B16" s="19"/>
      <c r="C16" s="20"/>
      <c r="D16" s="20"/>
      <c r="E16" s="21"/>
    </row>
    <row r="17" spans="2:5" ht="27.75" customHeight="1" x14ac:dyDescent="0.25">
      <c r="B17" s="19"/>
      <c r="C17" s="20"/>
      <c r="D17" s="20"/>
      <c r="E17" s="21"/>
    </row>
    <row r="18" spans="2:5" x14ac:dyDescent="0.25">
      <c r="B18" s="26"/>
      <c r="C18" s="27"/>
      <c r="D18" s="27"/>
      <c r="E18" s="28"/>
    </row>
    <row r="380" spans="2:2" ht="30" x14ac:dyDescent="0.5">
      <c r="B380" s="29"/>
    </row>
    <row r="381" spans="2:2" ht="30" x14ac:dyDescent="0.5">
      <c r="B381" s="29"/>
    </row>
    <row r="382" spans="2:2" ht="30" x14ac:dyDescent="0.5">
      <c r="B382" s="29" t="s">
        <v>84</v>
      </c>
    </row>
    <row r="383" spans="2:2" ht="30" x14ac:dyDescent="0.5">
      <c r="B383" s="29"/>
    </row>
    <row r="402" spans="1:1" x14ac:dyDescent="0.25">
      <c r="A402" s="30" t="s">
        <v>85</v>
      </c>
    </row>
    <row r="566" spans="1:1" ht="21" x14ac:dyDescent="0.4">
      <c r="A566" s="31" t="s">
        <v>86</v>
      </c>
    </row>
    <row r="568" spans="1:1" ht="14.4" x14ac:dyDescent="0.3">
      <c r="A568" s="14" t="s">
        <v>87</v>
      </c>
    </row>
    <row r="570" spans="1:1" x14ac:dyDescent="0.25">
      <c r="A570" s="14" t="s">
        <v>88</v>
      </c>
    </row>
    <row r="571" spans="1:1" x14ac:dyDescent="0.25">
      <c r="A571" s="14" t="s">
        <v>89</v>
      </c>
    </row>
    <row r="573" spans="1:1" x14ac:dyDescent="0.25">
      <c r="A573" s="32" t="s">
        <v>90</v>
      </c>
    </row>
    <row r="574" spans="1:1" x14ac:dyDescent="0.25">
      <c r="A574" s="33" t="s">
        <v>91</v>
      </c>
    </row>
    <row r="592" spans="1:1" ht="21" x14ac:dyDescent="0.4">
      <c r="A592" s="31" t="s">
        <v>92</v>
      </c>
    </row>
    <row r="594" spans="1:1" ht="14.4" x14ac:dyDescent="0.3">
      <c r="A594" s="14" t="s">
        <v>87</v>
      </c>
    </row>
    <row r="596" spans="1:1" x14ac:dyDescent="0.25">
      <c r="A596" s="14" t="s">
        <v>93</v>
      </c>
    </row>
    <row r="597" spans="1:1" x14ac:dyDescent="0.25">
      <c r="A597" s="14" t="s">
        <v>94</v>
      </c>
    </row>
    <row r="599" spans="1:1" x14ac:dyDescent="0.25">
      <c r="A599" s="32" t="s">
        <v>90</v>
      </c>
    </row>
    <row r="600" spans="1:1" x14ac:dyDescent="0.25">
      <c r="A600" s="33" t="s">
        <v>91</v>
      </c>
    </row>
    <row r="616" spans="1:1" x14ac:dyDescent="0.25">
      <c r="A616" s="34"/>
    </row>
    <row r="617" spans="1:1" x14ac:dyDescent="0.25">
      <c r="A617" s="35"/>
    </row>
  </sheetData>
  <sheetProtection password="A304" sheet="1" objects="1" scenarios="1"/>
  <hyperlinks>
    <hyperlink ref="A402" r:id="rId1"/>
  </hyperlinks>
  <pageMargins left="0.75" right="0.75" top="1" bottom="1" header="0.5" footer="0.5"/>
  <pageSetup orientation="portrait" horizontalDpi="300" verticalDpi="300" r:id="rId2"/>
  <headerFooter alignWithMargins="0"/>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A34"/>
  <sheetViews>
    <sheetView zoomScaleNormal="100" workbookViewId="0">
      <pane ySplit="2" topLeftCell="A3" activePane="bottomLeft" state="frozen"/>
      <selection pane="bottomLeft"/>
    </sheetView>
  </sheetViews>
  <sheetFormatPr defaultColWidth="9.109375" defaultRowHeight="14.4" x14ac:dyDescent="0.3"/>
  <cols>
    <col min="1" max="2" width="9.109375" style="2" customWidth="1"/>
    <col min="3" max="3" width="9.5546875" style="1" bestFit="1" customWidth="1"/>
    <col min="4" max="5" width="9.109375" style="1" customWidth="1"/>
    <col min="6" max="16384" width="9.109375" style="1"/>
  </cols>
  <sheetData>
    <row r="1" spans="1:27" ht="15" customHeight="1" thickBot="1" x14ac:dyDescent="0.35">
      <c r="A1" s="81" t="s">
        <v>0</v>
      </c>
      <c r="B1" s="170" t="s">
        <v>28</v>
      </c>
      <c r="C1" s="171"/>
      <c r="D1" s="170" t="s">
        <v>27</v>
      </c>
      <c r="E1" s="171"/>
      <c r="F1" s="168" t="s">
        <v>31</v>
      </c>
      <c r="G1" s="86"/>
      <c r="H1" s="86"/>
      <c r="I1" s="86"/>
      <c r="J1" s="148"/>
      <c r="K1" s="148"/>
      <c r="L1" s="148"/>
      <c r="M1" s="148"/>
      <c r="N1" s="148"/>
      <c r="O1" s="148"/>
      <c r="P1" s="148"/>
      <c r="Q1" s="148"/>
      <c r="R1" s="148"/>
    </row>
    <row r="2" spans="1:27" ht="32.4" customHeight="1" thickBot="1" x14ac:dyDescent="0.35">
      <c r="A2" s="85">
        <v>0</v>
      </c>
      <c r="B2" s="172"/>
      <c r="C2" s="173"/>
      <c r="D2" s="172"/>
      <c r="E2" s="173"/>
      <c r="F2" s="169"/>
      <c r="G2" s="86"/>
      <c r="H2" s="86"/>
      <c r="I2" s="86"/>
      <c r="J2" s="148"/>
      <c r="K2" s="148"/>
      <c r="L2" s="148"/>
      <c r="M2" s="148"/>
      <c r="N2" s="148"/>
      <c r="O2" s="148"/>
      <c r="P2" s="148"/>
      <c r="Q2" s="148"/>
      <c r="R2" s="148"/>
    </row>
    <row r="3" spans="1:27" ht="12.6" customHeight="1" x14ac:dyDescent="0.3">
      <c r="A3" s="86"/>
      <c r="B3" s="86"/>
      <c r="C3" s="86"/>
      <c r="D3" s="86"/>
      <c r="E3" s="86"/>
      <c r="F3" s="86"/>
      <c r="G3" s="86"/>
      <c r="H3" s="86"/>
      <c r="I3" s="86"/>
    </row>
    <row r="4" spans="1:27" customFormat="1" ht="14.4" customHeight="1" x14ac:dyDescent="0.3">
      <c r="A4" s="82" t="s">
        <v>34</v>
      </c>
      <c r="B4" s="146"/>
      <c r="C4" s="146"/>
      <c r="D4" s="146"/>
      <c r="E4" s="146"/>
      <c r="F4" s="86"/>
      <c r="G4" s="86"/>
      <c r="H4" s="86"/>
      <c r="I4" s="86"/>
      <c r="J4" s="86"/>
      <c r="K4" s="86"/>
      <c r="L4" s="86"/>
      <c r="M4" s="86"/>
      <c r="N4" s="86"/>
      <c r="O4" s="86"/>
      <c r="P4" s="86"/>
      <c r="Q4" s="86"/>
      <c r="R4" s="86"/>
      <c r="S4" s="86"/>
      <c r="T4" s="86"/>
      <c r="U4" s="86"/>
      <c r="V4" s="86"/>
      <c r="W4" s="86"/>
      <c r="X4" s="86"/>
      <c r="Y4" s="86"/>
      <c r="Z4" s="86"/>
      <c r="AA4" s="86"/>
    </row>
    <row r="5" spans="1:27" customFormat="1" ht="14.4" customHeight="1" x14ac:dyDescent="0.3">
      <c r="A5" s="146"/>
      <c r="B5" s="167" t="s">
        <v>41</v>
      </c>
      <c r="C5" s="167"/>
      <c r="D5" s="167"/>
      <c r="E5" s="167"/>
      <c r="F5" s="146"/>
      <c r="G5" s="86"/>
      <c r="H5" s="86"/>
      <c r="I5" s="86"/>
      <c r="J5" s="86"/>
      <c r="K5" s="86"/>
      <c r="L5" s="86"/>
      <c r="M5" s="86"/>
      <c r="N5" s="86"/>
      <c r="O5" s="86"/>
      <c r="P5" s="86"/>
      <c r="Q5" s="86"/>
      <c r="R5" s="86"/>
      <c r="S5" s="86"/>
      <c r="T5" s="86"/>
      <c r="U5" s="86"/>
      <c r="V5" s="86"/>
      <c r="W5" s="86"/>
      <c r="X5" s="86"/>
      <c r="Y5" s="86"/>
      <c r="Z5" s="86"/>
      <c r="AA5" s="86"/>
    </row>
    <row r="6" spans="1:27" customFormat="1" ht="14.4" customHeight="1" x14ac:dyDescent="0.3">
      <c r="A6" s="146"/>
      <c r="B6" s="147"/>
      <c r="C6" s="162"/>
      <c r="D6" s="162"/>
      <c r="E6" s="162"/>
      <c r="F6" s="154"/>
      <c r="G6" s="155"/>
      <c r="H6" s="155"/>
      <c r="I6" s="155"/>
      <c r="J6" s="155"/>
      <c r="K6" s="86"/>
      <c r="L6" s="86"/>
      <c r="M6" s="86"/>
      <c r="N6" s="86"/>
      <c r="O6" s="86"/>
      <c r="P6" s="86"/>
      <c r="Q6" s="86"/>
      <c r="R6" s="86"/>
      <c r="S6" s="86"/>
      <c r="T6" s="86"/>
      <c r="U6" s="86"/>
      <c r="V6" s="86"/>
      <c r="W6" s="86"/>
      <c r="X6" s="86"/>
      <c r="Y6" s="86"/>
      <c r="Z6" s="86"/>
      <c r="AA6" s="86"/>
    </row>
    <row r="7" spans="1:27" customFormat="1" ht="14.4" customHeight="1" x14ac:dyDescent="0.3">
      <c r="A7" s="146"/>
      <c r="B7" s="147"/>
      <c r="C7" s="162"/>
      <c r="D7" s="162"/>
      <c r="E7" s="162"/>
      <c r="F7" s="154"/>
      <c r="G7" s="155"/>
      <c r="H7" s="155"/>
      <c r="I7" s="155"/>
      <c r="J7" s="155"/>
      <c r="K7" s="86"/>
      <c r="L7" s="86"/>
      <c r="M7" s="86"/>
      <c r="N7" s="86"/>
      <c r="O7" s="86"/>
      <c r="P7" s="86"/>
      <c r="Q7" s="86"/>
      <c r="R7" s="86"/>
      <c r="S7" s="86"/>
      <c r="T7" s="86"/>
      <c r="U7" s="86"/>
      <c r="V7" s="86"/>
      <c r="W7" s="86"/>
      <c r="X7" s="86"/>
      <c r="Y7" s="86"/>
      <c r="Z7" s="86"/>
      <c r="AA7" s="86"/>
    </row>
    <row r="8" spans="1:27" customFormat="1" ht="14.4" customHeight="1" x14ac:dyDescent="0.3">
      <c r="A8" s="146"/>
      <c r="B8" s="12"/>
      <c r="C8" s="150"/>
      <c r="D8" s="150"/>
      <c r="E8" s="150"/>
      <c r="F8" s="163"/>
      <c r="G8" s="155"/>
      <c r="H8" s="155"/>
      <c r="I8" s="155"/>
      <c r="J8" s="155"/>
      <c r="K8" s="86"/>
      <c r="L8" s="86"/>
      <c r="M8" s="86"/>
      <c r="N8" s="86"/>
      <c r="O8" s="86"/>
      <c r="P8" s="86"/>
      <c r="Q8" s="86"/>
      <c r="R8" s="86"/>
      <c r="S8" s="86"/>
      <c r="T8" s="86"/>
      <c r="U8" s="86"/>
      <c r="V8" s="86"/>
      <c r="W8" s="86"/>
      <c r="X8" s="86"/>
      <c r="Y8" s="86"/>
      <c r="Z8" s="86"/>
      <c r="AA8" s="86"/>
    </row>
    <row r="9" spans="1:27" customFormat="1" ht="14.4" customHeight="1" x14ac:dyDescent="0.3">
      <c r="A9" s="146"/>
      <c r="B9" s="146"/>
      <c r="C9" s="156"/>
      <c r="D9" s="156"/>
      <c r="E9" s="151"/>
      <c r="F9" s="164"/>
      <c r="G9" s="155"/>
      <c r="H9" s="155"/>
      <c r="I9" s="155"/>
      <c r="J9" s="155"/>
      <c r="K9" s="86"/>
      <c r="L9" s="86"/>
      <c r="M9" s="86"/>
      <c r="N9" s="86"/>
      <c r="O9" s="86"/>
      <c r="P9" s="86"/>
      <c r="Q9" s="86"/>
      <c r="R9" s="86"/>
      <c r="S9" s="86"/>
      <c r="T9" s="86"/>
      <c r="U9" s="86"/>
      <c r="V9" s="86"/>
      <c r="W9" s="86"/>
      <c r="X9" s="86"/>
      <c r="Y9" s="86"/>
      <c r="Z9" s="86"/>
      <c r="AA9" s="86"/>
    </row>
    <row r="10" spans="1:27" x14ac:dyDescent="0.3">
      <c r="B10" s="89"/>
      <c r="C10" s="157"/>
      <c r="D10" s="158"/>
      <c r="E10" s="158"/>
      <c r="F10" s="159"/>
      <c r="G10" s="160"/>
      <c r="H10" s="160"/>
      <c r="I10" s="160"/>
      <c r="J10" s="160"/>
    </row>
    <row r="11" spans="1:27" x14ac:dyDescent="0.3">
      <c r="A11" s="90"/>
      <c r="B11" s="84" t="s">
        <v>37</v>
      </c>
      <c r="C11" s="165"/>
      <c r="D11" s="165"/>
      <c r="E11" s="165"/>
      <c r="F11" s="161"/>
      <c r="G11" s="166"/>
      <c r="H11" s="165"/>
      <c r="I11" s="165"/>
      <c r="J11" s="165"/>
    </row>
    <row r="12" spans="1:27" x14ac:dyDescent="0.3">
      <c r="A12" s="136">
        <v>1720</v>
      </c>
      <c r="B12" s="91"/>
      <c r="C12" s="152"/>
      <c r="D12" s="152"/>
      <c r="E12" s="152"/>
      <c r="F12" s="159"/>
      <c r="G12" s="152"/>
      <c r="H12" s="153"/>
      <c r="I12" s="153"/>
      <c r="J12" s="153"/>
      <c r="K12" s="86"/>
    </row>
    <row r="13" spans="1:27" x14ac:dyDescent="0.3">
      <c r="A13" s="136">
        <v>1800</v>
      </c>
      <c r="B13" s="91"/>
      <c r="C13" s="152"/>
      <c r="D13" s="152"/>
      <c r="E13" s="152"/>
      <c r="F13" s="159"/>
      <c r="G13" s="152"/>
      <c r="H13" s="153"/>
      <c r="I13" s="153"/>
      <c r="J13" s="153"/>
      <c r="K13" s="86"/>
    </row>
    <row r="14" spans="1:27" x14ac:dyDescent="0.3">
      <c r="A14" s="136">
        <v>1850</v>
      </c>
      <c r="B14" s="91"/>
      <c r="C14" s="152"/>
      <c r="D14" s="152"/>
      <c r="E14" s="152"/>
      <c r="F14" s="159"/>
      <c r="G14" s="152"/>
      <c r="H14" s="153"/>
      <c r="I14" s="153"/>
      <c r="J14" s="153"/>
      <c r="K14" s="86"/>
    </row>
    <row r="15" spans="1:27" x14ac:dyDescent="0.3">
      <c r="A15" s="136">
        <v>1875</v>
      </c>
      <c r="B15" s="91"/>
      <c r="C15" s="152"/>
      <c r="D15" s="152"/>
      <c r="E15" s="152"/>
      <c r="F15" s="159"/>
      <c r="G15" s="152"/>
      <c r="H15" s="153"/>
      <c r="I15" s="153"/>
      <c r="J15" s="153"/>
      <c r="K15" s="86"/>
    </row>
    <row r="16" spans="1:27" x14ac:dyDescent="0.3">
      <c r="A16" s="136">
        <v>1890</v>
      </c>
      <c r="B16" s="91"/>
      <c r="C16" s="152"/>
      <c r="D16" s="152"/>
      <c r="E16" s="152"/>
      <c r="F16" s="159"/>
      <c r="G16" s="152"/>
      <c r="H16" s="153"/>
      <c r="I16" s="153"/>
      <c r="J16" s="153"/>
      <c r="K16" s="86"/>
    </row>
    <row r="17" spans="1:11" x14ac:dyDescent="0.3">
      <c r="A17" s="136">
        <v>1900</v>
      </c>
      <c r="B17" s="91"/>
      <c r="C17" s="152"/>
      <c r="D17" s="152"/>
      <c r="E17" s="152"/>
      <c r="F17" s="159"/>
      <c r="G17" s="152"/>
      <c r="H17" s="153"/>
      <c r="I17" s="153"/>
      <c r="J17" s="153"/>
      <c r="K17" s="86"/>
    </row>
    <row r="18" spans="1:11" x14ac:dyDescent="0.3">
      <c r="A18" s="136">
        <v>1910</v>
      </c>
      <c r="B18" s="91"/>
      <c r="C18" s="152"/>
      <c r="D18" s="152"/>
      <c r="E18" s="152"/>
      <c r="F18" s="159"/>
      <c r="G18" s="152"/>
      <c r="H18" s="153"/>
      <c r="I18" s="153"/>
      <c r="J18" s="153"/>
    </row>
    <row r="19" spans="1:11" x14ac:dyDescent="0.3">
      <c r="A19" s="136">
        <v>1920</v>
      </c>
      <c r="B19" s="91"/>
      <c r="C19" s="152"/>
      <c r="D19" s="152"/>
      <c r="E19" s="152"/>
      <c r="F19" s="159"/>
      <c r="G19" s="152"/>
      <c r="H19" s="153"/>
      <c r="I19" s="153"/>
      <c r="J19" s="153"/>
    </row>
    <row r="20" spans="1:11" x14ac:dyDescent="0.3">
      <c r="A20" s="136">
        <v>1930</v>
      </c>
      <c r="B20" s="91"/>
      <c r="C20" s="152"/>
      <c r="D20" s="152"/>
      <c r="E20" s="152"/>
      <c r="F20" s="159"/>
      <c r="G20" s="152"/>
      <c r="H20" s="153"/>
      <c r="I20" s="153"/>
      <c r="J20" s="153"/>
    </row>
    <row r="21" spans="1:11" x14ac:dyDescent="0.3">
      <c r="A21" s="136">
        <v>1940</v>
      </c>
      <c r="B21" s="91"/>
      <c r="C21" s="152"/>
      <c r="D21" s="152"/>
      <c r="E21" s="152"/>
      <c r="F21" s="159"/>
      <c r="G21" s="152"/>
      <c r="H21" s="153"/>
      <c r="I21" s="153"/>
      <c r="J21" s="153"/>
    </row>
    <row r="22" spans="1:11" x14ac:dyDescent="0.3">
      <c r="A22" s="136">
        <v>1950</v>
      </c>
      <c r="B22" s="91"/>
      <c r="C22" s="152"/>
      <c r="D22" s="152"/>
      <c r="E22" s="152"/>
      <c r="F22" s="159"/>
      <c r="G22" s="152"/>
      <c r="H22" s="153"/>
      <c r="I22" s="153"/>
      <c r="J22" s="153"/>
    </row>
    <row r="23" spans="1:11" x14ac:dyDescent="0.3">
      <c r="A23" s="136">
        <v>1960</v>
      </c>
      <c r="B23" s="91"/>
      <c r="C23" s="152"/>
      <c r="D23" s="152"/>
      <c r="E23" s="152"/>
      <c r="F23" s="159"/>
      <c r="G23" s="152"/>
      <c r="H23" s="153"/>
      <c r="I23" s="153"/>
      <c r="J23" s="153"/>
    </row>
    <row r="24" spans="1:11" x14ac:dyDescent="0.3">
      <c r="A24" s="136">
        <v>1970</v>
      </c>
      <c r="B24" s="91"/>
      <c r="C24" s="152"/>
      <c r="D24" s="152"/>
      <c r="E24" s="152"/>
      <c r="F24" s="159"/>
      <c r="G24" s="152"/>
      <c r="H24" s="153"/>
      <c r="I24" s="153"/>
      <c r="J24" s="153"/>
    </row>
    <row r="25" spans="1:11" x14ac:dyDescent="0.3">
      <c r="A25" s="136">
        <v>1980</v>
      </c>
      <c r="B25" s="91"/>
      <c r="C25" s="152"/>
      <c r="D25" s="152"/>
      <c r="E25" s="152"/>
      <c r="F25" s="159"/>
      <c r="G25" s="152"/>
      <c r="H25" s="153"/>
      <c r="I25" s="153"/>
      <c r="J25" s="153"/>
    </row>
    <row r="26" spans="1:11" x14ac:dyDescent="0.3">
      <c r="A26" s="136">
        <v>1990</v>
      </c>
      <c r="B26" s="91"/>
      <c r="C26" s="152"/>
      <c r="D26" s="152"/>
      <c r="E26" s="152"/>
      <c r="F26" s="159"/>
      <c r="G26" s="152"/>
      <c r="H26" s="153"/>
      <c r="I26" s="153"/>
      <c r="J26" s="153"/>
    </row>
    <row r="27" spans="1:11" x14ac:dyDescent="0.3">
      <c r="A27" s="136">
        <v>2000</v>
      </c>
      <c r="B27" s="91"/>
      <c r="C27" s="152"/>
      <c r="D27" s="152"/>
      <c r="E27" s="152"/>
      <c r="F27" s="159"/>
      <c r="G27" s="152"/>
      <c r="H27" s="153"/>
      <c r="I27" s="153"/>
      <c r="J27" s="153"/>
    </row>
    <row r="28" spans="1:11" x14ac:dyDescent="0.3">
      <c r="A28" s="136">
        <v>2005</v>
      </c>
      <c r="B28" s="91"/>
      <c r="C28" s="152"/>
      <c r="D28" s="152"/>
      <c r="E28" s="152"/>
      <c r="F28" s="159"/>
      <c r="G28" s="152"/>
      <c r="H28" s="153"/>
      <c r="I28" s="153"/>
      <c r="J28" s="153"/>
    </row>
    <row r="29" spans="1:11" x14ac:dyDescent="0.3">
      <c r="A29" s="136">
        <v>2010</v>
      </c>
      <c r="B29" s="91"/>
      <c r="C29" s="152"/>
      <c r="D29" s="152"/>
      <c r="E29" s="152"/>
      <c r="F29" s="159"/>
      <c r="G29" s="152"/>
      <c r="H29" s="153"/>
      <c r="I29" s="153"/>
      <c r="J29" s="153"/>
    </row>
    <row r="30" spans="1:11" x14ac:dyDescent="0.3">
      <c r="A30" s="136">
        <v>2020</v>
      </c>
      <c r="B30" s="91"/>
      <c r="C30" s="152"/>
      <c r="D30" s="152"/>
      <c r="E30" s="152"/>
      <c r="F30" s="159"/>
      <c r="G30" s="152"/>
      <c r="H30" s="153"/>
      <c r="I30" s="153"/>
      <c r="J30" s="153"/>
    </row>
    <row r="31" spans="1:11" x14ac:dyDescent="0.3">
      <c r="A31" s="136">
        <v>2030</v>
      </c>
      <c r="B31" s="91"/>
      <c r="C31" s="152"/>
      <c r="D31" s="152"/>
      <c r="E31" s="152"/>
      <c r="F31" s="159"/>
      <c r="G31" s="152"/>
      <c r="H31" s="153"/>
      <c r="I31" s="153"/>
      <c r="J31" s="153"/>
    </row>
    <row r="32" spans="1:11" x14ac:dyDescent="0.3">
      <c r="A32" s="136">
        <v>2040</v>
      </c>
      <c r="B32" s="91"/>
      <c r="C32" s="152"/>
      <c r="D32" s="152"/>
      <c r="E32" s="152"/>
      <c r="F32" s="159"/>
      <c r="G32" s="152"/>
      <c r="H32" s="153"/>
      <c r="I32" s="153"/>
      <c r="J32" s="153"/>
    </row>
    <row r="33" spans="1:10" x14ac:dyDescent="0.3">
      <c r="A33" s="137">
        <v>2050</v>
      </c>
      <c r="B33" s="91"/>
      <c r="C33" s="152"/>
      <c r="D33" s="152"/>
      <c r="E33" s="152"/>
      <c r="F33" s="159"/>
      <c r="G33" s="152"/>
      <c r="H33" s="153"/>
      <c r="I33" s="153"/>
      <c r="J33" s="153"/>
    </row>
    <row r="34" spans="1:10" x14ac:dyDescent="0.3">
      <c r="C34" s="159"/>
      <c r="D34" s="159"/>
      <c r="E34" s="159"/>
      <c r="F34" s="159"/>
      <c r="G34" s="159"/>
      <c r="H34" s="159"/>
      <c r="I34" s="159"/>
      <c r="J34" s="159"/>
    </row>
  </sheetData>
  <sheetProtection password="A304" sheet="1" objects="1" scenarios="1"/>
  <mergeCells count="6">
    <mergeCell ref="B5:E5"/>
    <mergeCell ref="F1:F2"/>
    <mergeCell ref="B1:C1"/>
    <mergeCell ref="D1:E1"/>
    <mergeCell ref="B2:C2"/>
    <mergeCell ref="D2:E2"/>
  </mergeCells>
  <dataValidations count="1">
    <dataValidation allowBlank="1" showInputMessage="1" showErrorMessage="1" errorTitle="Exception" sqref="B2 G12:J33 E9 A12:E33 B8:E8 D2"/>
  </dataValidations>
  <pageMargins left="0.7" right="0.7" top="0.75" bottom="0.75" header="0.3" footer="0.3"/>
  <pageSetup orientation="portrait" r:id="rId1"/>
  <drawing r:id="rId2"/>
  <legacyDrawing r:id="rId3"/>
  <controls>
    <mc:AlternateContent xmlns:mc="http://schemas.openxmlformats.org/markup-compatibility/2006">
      <mc:Choice Requires="x14">
        <control shapeId="8197" r:id="rId4" name="CELLDATASAFEXL58">
          <controlPr defaultSize="0" disabled="1" autoLine="0" r:id="rId5">
            <anchor moveWithCells="1">
              <from>
                <xdr:col>0</xdr:col>
                <xdr:colOff>0</xdr:colOff>
                <xdr:row>0</xdr:row>
                <xdr:rowOff>0</xdr:rowOff>
              </from>
              <to>
                <xdr:col>101</xdr:col>
                <xdr:colOff>358140</xdr:colOff>
                <xdr:row>693</xdr:row>
                <xdr:rowOff>45720</xdr:rowOff>
              </to>
            </anchor>
          </controlPr>
        </control>
      </mc:Choice>
      <mc:Fallback>
        <control shapeId="8197" r:id="rId4" name="CELLDATASAFEXL58"/>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R87"/>
  <sheetViews>
    <sheetView zoomScaleNormal="100" workbookViewId="0"/>
  </sheetViews>
  <sheetFormatPr defaultRowHeight="14.4" x14ac:dyDescent="0.3"/>
  <cols>
    <col min="3" max="3" width="9.5546875" bestFit="1" customWidth="1"/>
    <col min="4" max="4" width="10" bestFit="1" customWidth="1"/>
  </cols>
  <sheetData>
    <row r="1" spans="1:18" ht="15.6" customHeight="1" x14ac:dyDescent="0.3">
      <c r="A1" s="92" t="s">
        <v>29</v>
      </c>
      <c r="B1" s="96"/>
      <c r="C1" s="97"/>
      <c r="D1" s="86"/>
      <c r="E1" s="86"/>
      <c r="F1" s="86"/>
      <c r="G1" s="86"/>
      <c r="H1" s="176" t="s">
        <v>32</v>
      </c>
      <c r="I1" s="174" t="s">
        <v>33</v>
      </c>
      <c r="J1" s="175"/>
      <c r="K1" s="175"/>
      <c r="L1" s="175"/>
      <c r="M1" s="175"/>
      <c r="N1" s="175"/>
      <c r="O1" s="175"/>
      <c r="P1" s="175"/>
      <c r="Q1" s="175"/>
      <c r="R1" s="175"/>
    </row>
    <row r="2" spans="1:18" ht="32.4" customHeight="1" thickBot="1" x14ac:dyDescent="0.35">
      <c r="A2" s="100"/>
      <c r="B2" s="98"/>
      <c r="C2" s="99"/>
      <c r="D2" s="86"/>
      <c r="E2" s="86"/>
      <c r="F2" s="86"/>
      <c r="G2" s="86"/>
      <c r="H2" s="177"/>
      <c r="I2" s="174"/>
      <c r="J2" s="175"/>
      <c r="K2" s="175"/>
      <c r="L2" s="175"/>
      <c r="M2" s="175"/>
      <c r="N2" s="175"/>
      <c r="O2" s="175"/>
      <c r="P2" s="175"/>
      <c r="Q2" s="175"/>
      <c r="R2" s="175"/>
    </row>
    <row r="3" spans="1:18" ht="14.4" customHeight="1" x14ac:dyDescent="0.3">
      <c r="A3" s="86"/>
      <c r="B3" s="86"/>
      <c r="C3" s="86"/>
      <c r="D3" s="86"/>
      <c r="E3" s="86"/>
      <c r="F3" s="86"/>
      <c r="G3" s="86"/>
      <c r="H3" s="86"/>
      <c r="I3" s="86"/>
      <c r="J3" s="86"/>
      <c r="K3" s="86"/>
      <c r="L3" s="86"/>
      <c r="M3" s="86"/>
      <c r="N3" s="86"/>
      <c r="O3" s="86"/>
      <c r="P3" s="86"/>
      <c r="Q3" s="86"/>
      <c r="R3" s="86"/>
    </row>
    <row r="4" spans="1:18" ht="14.4" customHeight="1" x14ac:dyDescent="0.3">
      <c r="A4" s="82" t="s">
        <v>34</v>
      </c>
      <c r="B4" s="146"/>
      <c r="C4" s="146"/>
      <c r="D4" s="146"/>
      <c r="E4" s="146"/>
      <c r="F4" s="86"/>
      <c r="G4" s="86"/>
      <c r="H4" s="86"/>
      <c r="I4" s="86"/>
      <c r="J4" s="86"/>
      <c r="K4" s="86"/>
      <c r="L4" s="86"/>
      <c r="M4" s="86"/>
      <c r="N4" s="86"/>
      <c r="O4" s="86"/>
      <c r="P4" s="86"/>
      <c r="Q4" s="86"/>
      <c r="R4" s="86"/>
    </row>
    <row r="5" spans="1:18" ht="14.4" customHeight="1" x14ac:dyDescent="0.3">
      <c r="A5" s="146"/>
      <c r="B5" s="167" t="s">
        <v>41</v>
      </c>
      <c r="C5" s="167"/>
      <c r="D5" s="167"/>
      <c r="E5" s="167"/>
      <c r="F5" s="146"/>
      <c r="G5" s="86"/>
      <c r="H5" s="86"/>
      <c r="I5" s="86"/>
      <c r="J5" s="86"/>
      <c r="K5" s="86"/>
      <c r="L5" s="86"/>
      <c r="M5" s="86"/>
      <c r="N5" s="86"/>
      <c r="O5" s="86"/>
      <c r="P5" s="86"/>
      <c r="Q5" s="86"/>
      <c r="R5" s="86"/>
    </row>
    <row r="6" spans="1:18" ht="14.4" customHeight="1" x14ac:dyDescent="0.3">
      <c r="A6" s="146"/>
      <c r="B6" s="83" t="s">
        <v>42</v>
      </c>
      <c r="C6" s="83" t="s">
        <v>50</v>
      </c>
      <c r="D6" s="83" t="s">
        <v>52</v>
      </c>
      <c r="E6" s="83" t="s">
        <v>53</v>
      </c>
      <c r="F6" s="102"/>
      <c r="G6" s="86"/>
      <c r="H6" s="86"/>
      <c r="I6" s="86"/>
      <c r="J6" s="86"/>
      <c r="K6" s="86"/>
      <c r="L6" s="86"/>
      <c r="M6" s="86"/>
      <c r="N6" s="86"/>
      <c r="O6" s="86"/>
      <c r="P6" s="86"/>
      <c r="Q6" s="86"/>
      <c r="R6" s="86"/>
    </row>
    <row r="7" spans="1:18" ht="14.4" customHeight="1" x14ac:dyDescent="0.3">
      <c r="A7" s="146"/>
      <c r="B7" s="83" t="s">
        <v>43</v>
      </c>
      <c r="C7" s="83" t="s">
        <v>51</v>
      </c>
      <c r="D7" s="83" t="s">
        <v>43</v>
      </c>
      <c r="E7" s="83" t="s">
        <v>54</v>
      </c>
      <c r="F7" s="102"/>
      <c r="G7" s="86"/>
      <c r="H7" s="86"/>
      <c r="I7" s="86"/>
      <c r="J7" s="86"/>
      <c r="K7" s="86"/>
      <c r="L7" s="86"/>
      <c r="M7" s="86"/>
      <c r="N7" s="86"/>
      <c r="O7" s="86"/>
      <c r="P7" s="86"/>
      <c r="Q7" s="86"/>
      <c r="R7" s="86"/>
    </row>
    <row r="8" spans="1:18" ht="14.4" customHeight="1" x14ac:dyDescent="0.3">
      <c r="A8" s="146"/>
      <c r="B8" s="9"/>
      <c r="C8" s="9"/>
      <c r="D8" s="9"/>
      <c r="E8" s="9"/>
      <c r="F8" s="93" t="s">
        <v>48</v>
      </c>
      <c r="G8" s="101"/>
      <c r="H8" s="101"/>
      <c r="I8" s="101"/>
      <c r="J8" s="101"/>
      <c r="K8" s="86"/>
      <c r="L8" s="86"/>
      <c r="M8" s="86"/>
      <c r="N8" s="86"/>
      <c r="O8" s="86"/>
      <c r="P8" s="86"/>
      <c r="Q8" s="86"/>
      <c r="R8" s="86"/>
    </row>
    <row r="9" spans="1:18" ht="14.4" customHeight="1" x14ac:dyDescent="0.3">
      <c r="A9" s="146"/>
      <c r="B9" s="146"/>
      <c r="C9" s="146"/>
      <c r="D9" s="146"/>
      <c r="E9" s="103"/>
      <c r="F9" s="94" t="s">
        <v>49</v>
      </c>
      <c r="G9" s="101"/>
      <c r="H9" s="101"/>
      <c r="I9" s="101"/>
      <c r="J9" s="101"/>
      <c r="K9" s="86"/>
      <c r="L9" s="86"/>
      <c r="M9" s="86"/>
      <c r="N9" s="86"/>
      <c r="O9" s="86"/>
      <c r="P9" s="86"/>
      <c r="Q9" s="86"/>
      <c r="R9" s="86"/>
    </row>
    <row r="10" spans="1:18" s="1" customFormat="1" x14ac:dyDescent="0.3">
      <c r="A10" s="2"/>
      <c r="B10" s="2"/>
      <c r="C10" s="87"/>
      <c r="D10" s="88"/>
      <c r="E10" s="88"/>
      <c r="G10" s="178" t="s">
        <v>36</v>
      </c>
      <c r="H10" s="178"/>
      <c r="I10" s="178"/>
      <c r="J10" s="178"/>
    </row>
    <row r="11" spans="1:18" s="1" customFormat="1" x14ac:dyDescent="0.3">
      <c r="A11" s="90"/>
      <c r="B11" s="84" t="s">
        <v>37</v>
      </c>
      <c r="C11" s="84" t="s">
        <v>37</v>
      </c>
      <c r="D11" s="84" t="s">
        <v>37</v>
      </c>
      <c r="E11" s="84" t="s">
        <v>37</v>
      </c>
      <c r="F11" s="6"/>
      <c r="G11" s="95" t="s">
        <v>37</v>
      </c>
      <c r="H11" s="84" t="s">
        <v>38</v>
      </c>
      <c r="I11" s="84" t="s">
        <v>39</v>
      </c>
      <c r="J11" s="84" t="s">
        <v>40</v>
      </c>
    </row>
    <row r="12" spans="1:18" s="1" customFormat="1" x14ac:dyDescent="0.3">
      <c r="A12" s="136">
        <v>1720</v>
      </c>
      <c r="B12" s="91"/>
      <c r="C12" s="104"/>
      <c r="D12" s="104"/>
      <c r="E12" s="104"/>
      <c r="G12" s="104"/>
      <c r="H12" s="105"/>
      <c r="I12" s="105"/>
      <c r="J12" s="105"/>
    </row>
    <row r="13" spans="1:18" s="1" customFormat="1" x14ac:dyDescent="0.3">
      <c r="A13" s="136">
        <v>1800</v>
      </c>
      <c r="B13" s="104"/>
      <c r="C13" s="104"/>
      <c r="D13" s="104"/>
      <c r="E13" s="104"/>
      <c r="G13" s="104"/>
      <c r="H13" s="105"/>
      <c r="I13" s="105"/>
      <c r="J13" s="105"/>
    </row>
    <row r="14" spans="1:18" s="1" customFormat="1" x14ac:dyDescent="0.3">
      <c r="A14" s="136">
        <v>1850</v>
      </c>
      <c r="B14" s="104"/>
      <c r="C14" s="104"/>
      <c r="D14" s="104"/>
      <c r="E14" s="104"/>
      <c r="G14" s="104"/>
      <c r="H14" s="105"/>
      <c r="I14" s="105"/>
      <c r="J14" s="105"/>
    </row>
    <row r="15" spans="1:18" s="1" customFormat="1" x14ac:dyDescent="0.3">
      <c r="A15" s="136">
        <v>1875</v>
      </c>
      <c r="B15" s="104"/>
      <c r="C15" s="104"/>
      <c r="D15" s="104"/>
      <c r="E15" s="104"/>
      <c r="G15" s="104"/>
      <c r="H15" s="105"/>
      <c r="I15" s="105"/>
      <c r="J15" s="105"/>
    </row>
    <row r="16" spans="1:18" s="1" customFormat="1" x14ac:dyDescent="0.3">
      <c r="A16" s="136">
        <v>1890</v>
      </c>
      <c r="B16" s="104"/>
      <c r="C16" s="104"/>
      <c r="D16" s="104"/>
      <c r="E16" s="104"/>
      <c r="G16" s="104"/>
      <c r="H16" s="105"/>
      <c r="I16" s="105"/>
      <c r="J16" s="105"/>
    </row>
    <row r="17" spans="1:10" s="1" customFormat="1" x14ac:dyDescent="0.3">
      <c r="A17" s="136">
        <v>1900</v>
      </c>
      <c r="B17" s="104"/>
      <c r="C17" s="104"/>
      <c r="D17" s="104"/>
      <c r="E17" s="104"/>
      <c r="G17" s="104"/>
      <c r="H17" s="105"/>
      <c r="I17" s="105"/>
      <c r="J17" s="105"/>
    </row>
    <row r="18" spans="1:10" s="1" customFormat="1" x14ac:dyDescent="0.3">
      <c r="A18" s="136">
        <v>1910</v>
      </c>
      <c r="B18" s="104"/>
      <c r="C18" s="104"/>
      <c r="D18" s="104"/>
      <c r="E18" s="104"/>
      <c r="G18" s="104"/>
      <c r="H18" s="105"/>
      <c r="I18" s="105"/>
      <c r="J18" s="105"/>
    </row>
    <row r="19" spans="1:10" s="1" customFormat="1" x14ac:dyDescent="0.3">
      <c r="A19" s="136">
        <v>1920</v>
      </c>
      <c r="B19" s="104"/>
      <c r="C19" s="104"/>
      <c r="D19" s="104"/>
      <c r="E19" s="104"/>
      <c r="G19" s="104"/>
      <c r="H19" s="105"/>
      <c r="I19" s="105"/>
      <c r="J19" s="105"/>
    </row>
    <row r="20" spans="1:10" s="1" customFormat="1" x14ac:dyDescent="0.3">
      <c r="A20" s="136">
        <v>1930</v>
      </c>
      <c r="B20" s="104"/>
      <c r="C20" s="104"/>
      <c r="D20" s="104"/>
      <c r="E20" s="104"/>
      <c r="G20" s="104"/>
      <c r="H20" s="105"/>
      <c r="I20" s="105"/>
      <c r="J20" s="105"/>
    </row>
    <row r="21" spans="1:10" s="1" customFormat="1" x14ac:dyDescent="0.3">
      <c r="A21" s="136">
        <v>1940</v>
      </c>
      <c r="B21" s="104"/>
      <c r="C21" s="104"/>
      <c r="D21" s="104"/>
      <c r="E21" s="104"/>
      <c r="G21" s="104"/>
      <c r="H21" s="105"/>
      <c r="I21" s="105"/>
      <c r="J21" s="105"/>
    </row>
    <row r="22" spans="1:10" s="1" customFormat="1" x14ac:dyDescent="0.3">
      <c r="A22" s="136">
        <v>1950</v>
      </c>
      <c r="B22" s="104"/>
      <c r="C22" s="104"/>
      <c r="D22" s="104"/>
      <c r="E22" s="104"/>
      <c r="G22" s="104"/>
      <c r="H22" s="105"/>
      <c r="I22" s="105"/>
      <c r="J22" s="105"/>
    </row>
    <row r="23" spans="1:10" s="1" customFormat="1" x14ac:dyDescent="0.3">
      <c r="A23" s="136">
        <v>1960</v>
      </c>
      <c r="B23" s="104"/>
      <c r="C23" s="104"/>
      <c r="D23" s="104"/>
      <c r="E23" s="104"/>
      <c r="G23" s="104"/>
      <c r="H23" s="105"/>
      <c r="I23" s="105"/>
      <c r="J23" s="105"/>
    </row>
    <row r="24" spans="1:10" s="1" customFormat="1" x14ac:dyDescent="0.3">
      <c r="A24" s="136">
        <v>1970</v>
      </c>
      <c r="B24" s="104"/>
      <c r="C24" s="104"/>
      <c r="D24" s="104"/>
      <c r="E24" s="104"/>
      <c r="G24" s="104"/>
      <c r="H24" s="105"/>
      <c r="I24" s="105"/>
      <c r="J24" s="105"/>
    </row>
    <row r="25" spans="1:10" s="1" customFormat="1" x14ac:dyDescent="0.3">
      <c r="A25" s="136">
        <v>1980</v>
      </c>
      <c r="B25" s="104"/>
      <c r="C25" s="104"/>
      <c r="D25" s="104"/>
      <c r="E25" s="104"/>
      <c r="G25" s="104"/>
      <c r="H25" s="105"/>
      <c r="I25" s="105"/>
      <c r="J25" s="105"/>
    </row>
    <row r="26" spans="1:10" s="1" customFormat="1" x14ac:dyDescent="0.3">
      <c r="A26" s="136">
        <v>1990</v>
      </c>
      <c r="B26" s="104"/>
      <c r="C26" s="104"/>
      <c r="D26" s="104"/>
      <c r="E26" s="104"/>
      <c r="G26" s="104"/>
      <c r="H26" s="105"/>
      <c r="I26" s="105"/>
      <c r="J26" s="105"/>
    </row>
    <row r="27" spans="1:10" s="1" customFormat="1" x14ac:dyDescent="0.3">
      <c r="A27" s="136">
        <v>2000</v>
      </c>
      <c r="B27" s="104"/>
      <c r="C27" s="104"/>
      <c r="D27" s="104"/>
      <c r="E27" s="104"/>
      <c r="G27" s="104"/>
      <c r="H27" s="105"/>
      <c r="I27" s="105"/>
      <c r="J27" s="105"/>
    </row>
    <row r="28" spans="1:10" s="1" customFormat="1" ht="15" thickBot="1" x14ac:dyDescent="0.35">
      <c r="A28" s="136">
        <v>2005</v>
      </c>
      <c r="B28" s="104"/>
      <c r="C28" s="104"/>
      <c r="D28" s="104"/>
      <c r="E28" s="104"/>
      <c r="G28" s="104"/>
      <c r="H28" s="105"/>
      <c r="I28" s="105"/>
      <c r="J28" s="106"/>
    </row>
    <row r="29" spans="1:10" s="1" customFormat="1" ht="15" thickBot="1" x14ac:dyDescent="0.35">
      <c r="A29" s="136">
        <v>2010</v>
      </c>
      <c r="B29" s="104"/>
      <c r="C29" s="104"/>
      <c r="D29" s="104"/>
      <c r="E29" s="104"/>
      <c r="G29" s="104"/>
      <c r="H29" s="105"/>
      <c r="I29" s="105"/>
      <c r="J29" s="107"/>
    </row>
    <row r="30" spans="1:10" s="1" customFormat="1" x14ac:dyDescent="0.3">
      <c r="A30" s="136">
        <v>2020</v>
      </c>
      <c r="B30" s="104"/>
      <c r="C30" s="104"/>
      <c r="D30" s="104"/>
      <c r="E30" s="104"/>
      <c r="G30" s="104"/>
      <c r="H30" s="105"/>
      <c r="I30" s="105"/>
      <c r="J30" s="108"/>
    </row>
    <row r="31" spans="1:10" s="1" customFormat="1" x14ac:dyDescent="0.3">
      <c r="A31" s="136">
        <v>2030</v>
      </c>
      <c r="B31" s="104"/>
      <c r="C31" s="104"/>
      <c r="D31" s="104"/>
      <c r="E31" s="104"/>
      <c r="G31" s="104"/>
      <c r="H31" s="105"/>
      <c r="I31" s="105"/>
      <c r="J31" s="105"/>
    </row>
    <row r="32" spans="1:10" s="1" customFormat="1" x14ac:dyDescent="0.3">
      <c r="A32" s="136">
        <v>2040</v>
      </c>
      <c r="B32" s="104"/>
      <c r="C32" s="104"/>
      <c r="D32" s="104"/>
      <c r="E32" s="104"/>
      <c r="G32" s="104"/>
      <c r="H32" s="105"/>
      <c r="I32" s="105"/>
      <c r="J32" s="105"/>
    </row>
    <row r="33" spans="1:18" s="1" customFormat="1" x14ac:dyDescent="0.3">
      <c r="A33" s="137">
        <v>2050</v>
      </c>
      <c r="B33" s="104"/>
      <c r="C33" s="104"/>
      <c r="D33" s="104"/>
      <c r="E33" s="104"/>
      <c r="G33" s="104"/>
      <c r="H33" s="105"/>
      <c r="I33" s="105"/>
      <c r="J33" s="105"/>
    </row>
    <row r="34" spans="1:18" s="1" customFormat="1" x14ac:dyDescent="0.3">
      <c r="A34" s="2"/>
      <c r="B34" s="2"/>
      <c r="C34" s="10"/>
      <c r="D34" s="10"/>
      <c r="E34" s="10"/>
      <c r="F34" s="10"/>
      <c r="G34" s="10"/>
      <c r="H34" s="10"/>
      <c r="I34" s="10"/>
      <c r="J34" s="10"/>
    </row>
    <row r="35" spans="1:18" s="1" customFormat="1" x14ac:dyDescent="0.3">
      <c r="A35" s="82" t="s">
        <v>35</v>
      </c>
      <c r="B35" s="4"/>
      <c r="C35" s="5"/>
      <c r="D35" s="5"/>
      <c r="E35" s="5"/>
      <c r="F35" s="5"/>
      <c r="G35" s="5"/>
      <c r="H35" s="5"/>
      <c r="I35" s="5"/>
      <c r="J35" s="5"/>
    </row>
    <row r="36" spans="1:18" ht="14.4" customHeight="1" x14ac:dyDescent="0.3">
      <c r="A36" s="146"/>
      <c r="B36" s="167" t="s">
        <v>41</v>
      </c>
      <c r="C36" s="167"/>
      <c r="D36" s="167"/>
      <c r="E36" s="167"/>
      <c r="F36" s="146"/>
      <c r="G36" s="86"/>
      <c r="H36" s="86"/>
      <c r="I36" s="86"/>
      <c r="J36" s="86"/>
      <c r="K36" s="86"/>
      <c r="L36" s="86"/>
      <c r="M36" s="86"/>
      <c r="N36" s="86"/>
      <c r="O36" s="86"/>
      <c r="P36" s="86"/>
      <c r="Q36" s="86"/>
      <c r="R36" s="86"/>
    </row>
    <row r="37" spans="1:18" ht="14.4" customHeight="1" x14ac:dyDescent="0.3">
      <c r="A37" s="146"/>
      <c r="B37" s="179" t="s">
        <v>44</v>
      </c>
      <c r="C37" s="179" t="s">
        <v>45</v>
      </c>
      <c r="D37" s="179" t="s">
        <v>46</v>
      </c>
      <c r="E37" s="179" t="s">
        <v>47</v>
      </c>
      <c r="F37" s="102"/>
      <c r="G37" s="86"/>
      <c r="H37" s="86"/>
      <c r="I37" s="86"/>
      <c r="J37" s="86"/>
      <c r="K37" s="86"/>
      <c r="L37" s="86"/>
      <c r="M37" s="86"/>
      <c r="N37" s="86"/>
      <c r="O37" s="86"/>
      <c r="P37" s="86"/>
      <c r="Q37" s="86"/>
      <c r="R37" s="86"/>
    </row>
    <row r="38" spans="1:18" ht="14.4" customHeight="1" thickBot="1" x14ac:dyDescent="0.35">
      <c r="A38" s="146"/>
      <c r="B38" s="179"/>
      <c r="C38" s="180"/>
      <c r="D38" s="179"/>
      <c r="E38" s="180"/>
      <c r="F38" s="102"/>
      <c r="G38" s="86"/>
      <c r="H38" s="86"/>
      <c r="I38" s="86"/>
      <c r="J38" s="86"/>
      <c r="K38" s="86"/>
      <c r="L38" s="86"/>
      <c r="M38" s="86"/>
      <c r="N38" s="86"/>
      <c r="O38" s="86"/>
      <c r="P38" s="86"/>
      <c r="Q38" s="86"/>
      <c r="R38" s="86"/>
    </row>
    <row r="39" spans="1:18" ht="14.4" customHeight="1" thickBot="1" x14ac:dyDescent="0.35">
      <c r="A39" s="146"/>
      <c r="B39" s="11">
        <v>2</v>
      </c>
      <c r="C39" s="145">
        <v>5</v>
      </c>
      <c r="D39" s="11">
        <v>15</v>
      </c>
      <c r="E39" s="8">
        <v>2</v>
      </c>
      <c r="F39" s="93" t="s">
        <v>48</v>
      </c>
      <c r="G39" s="86"/>
      <c r="H39" s="86"/>
      <c r="I39" s="86"/>
      <c r="J39" s="86"/>
      <c r="K39" s="86"/>
      <c r="L39" s="86"/>
      <c r="M39" s="86"/>
      <c r="N39" s="86"/>
      <c r="O39" s="86"/>
      <c r="P39" s="86"/>
      <c r="Q39" s="86"/>
      <c r="R39" s="86"/>
    </row>
    <row r="40" spans="1:18" ht="14.4" customHeight="1" x14ac:dyDescent="0.3">
      <c r="A40" s="146"/>
      <c r="B40" s="146"/>
      <c r="C40" s="146"/>
      <c r="D40" s="146"/>
      <c r="E40" s="138">
        <v>5</v>
      </c>
      <c r="F40" s="94" t="s">
        <v>49</v>
      </c>
      <c r="G40" s="86"/>
      <c r="H40" s="86"/>
      <c r="I40" s="86"/>
      <c r="J40" s="86"/>
      <c r="K40" s="86"/>
      <c r="L40" s="86"/>
      <c r="M40" s="86"/>
      <c r="N40" s="86"/>
      <c r="O40" s="86"/>
      <c r="P40" s="86"/>
      <c r="Q40" s="86"/>
      <c r="R40" s="86"/>
    </row>
    <row r="41" spans="1:18" s="1" customFormat="1" x14ac:dyDescent="0.3">
      <c r="A41" s="90"/>
      <c r="B41" s="89"/>
      <c r="C41" s="87"/>
      <c r="D41" s="88"/>
      <c r="E41" s="88"/>
      <c r="G41" s="178" t="s">
        <v>36</v>
      </c>
      <c r="H41" s="178"/>
      <c r="I41" s="178"/>
      <c r="J41" s="178"/>
    </row>
    <row r="42" spans="1:18" s="1" customFormat="1" x14ac:dyDescent="0.3">
      <c r="A42" s="90"/>
      <c r="B42" s="84" t="s">
        <v>37</v>
      </c>
      <c r="C42" s="84" t="s">
        <v>37</v>
      </c>
      <c r="D42" s="84" t="s">
        <v>37</v>
      </c>
      <c r="E42" s="84" t="s">
        <v>37</v>
      </c>
      <c r="F42" s="6"/>
      <c r="G42" s="95" t="s">
        <v>37</v>
      </c>
      <c r="H42" s="84" t="s">
        <v>38</v>
      </c>
      <c r="I42" s="84" t="s">
        <v>39</v>
      </c>
      <c r="J42" s="84" t="s">
        <v>40</v>
      </c>
    </row>
    <row r="43" spans="1:18" s="1" customFormat="1" x14ac:dyDescent="0.3">
      <c r="A43" s="136">
        <v>1720</v>
      </c>
      <c r="B43" s="139">
        <v>0</v>
      </c>
      <c r="C43" s="139">
        <v>0</v>
      </c>
      <c r="D43" s="139">
        <v>0</v>
      </c>
      <c r="E43" s="139">
        <v>0</v>
      </c>
      <c r="G43" s="139">
        <f>SUM(B43:E43)</f>
        <v>0</v>
      </c>
      <c r="H43" s="140">
        <f t="shared" ref="H43:H64" si="0">G43/1000</f>
        <v>0</v>
      </c>
      <c r="I43" s="140">
        <f>CONVERT(H43,"m","ft")</f>
        <v>0</v>
      </c>
      <c r="J43" s="140">
        <v>1</v>
      </c>
    </row>
    <row r="44" spans="1:18" s="1" customFormat="1" x14ac:dyDescent="0.3">
      <c r="A44" s="136">
        <v>1800</v>
      </c>
      <c r="B44" s="139">
        <f>($A44-$A43)*B$39+B43</f>
        <v>160</v>
      </c>
      <c r="C44" s="139">
        <f t="shared" ref="C44:D59" si="1">($A44-$A43)*C$39+C43</f>
        <v>400</v>
      </c>
      <c r="D44" s="139">
        <v>0</v>
      </c>
      <c r="E44" s="139">
        <f>($A44-$A43)*E$39+E43</f>
        <v>160</v>
      </c>
      <c r="G44" s="139">
        <f t="shared" ref="G44:G64" si="2">SUM(B44:E44)</f>
        <v>720</v>
      </c>
      <c r="H44" s="140">
        <f t="shared" si="0"/>
        <v>0.72</v>
      </c>
      <c r="I44" s="140">
        <f t="shared" ref="I44:I64" si="3">CONVERT(H44,"m","ft")</f>
        <v>2.3622047244094486</v>
      </c>
      <c r="J44" s="140">
        <f>$J$12-I44</f>
        <v>-2.3622047244094486</v>
      </c>
    </row>
    <row r="45" spans="1:18" s="1" customFormat="1" x14ac:dyDescent="0.3">
      <c r="A45" s="136">
        <v>1850</v>
      </c>
      <c r="B45" s="139">
        <f t="shared" ref="B45:D60" si="4">($A45-$A44)*B$39+B44</f>
        <v>260</v>
      </c>
      <c r="C45" s="139">
        <f t="shared" si="1"/>
        <v>650</v>
      </c>
      <c r="D45" s="139">
        <v>0</v>
      </c>
      <c r="E45" s="139">
        <f t="shared" ref="E45:E56" si="5">($A45-$A44)*E$39+E44</f>
        <v>260</v>
      </c>
      <c r="G45" s="139">
        <f t="shared" si="2"/>
        <v>1170</v>
      </c>
      <c r="H45" s="140">
        <f t="shared" si="0"/>
        <v>1.17</v>
      </c>
      <c r="I45" s="140">
        <f t="shared" si="3"/>
        <v>3.8385826771653542</v>
      </c>
      <c r="J45" s="140">
        <f t="shared" ref="J45:J64" si="6">$J$12-I45</f>
        <v>-3.8385826771653542</v>
      </c>
    </row>
    <row r="46" spans="1:18" s="1" customFormat="1" x14ac:dyDescent="0.3">
      <c r="A46" s="136">
        <v>1875</v>
      </c>
      <c r="B46" s="139">
        <f t="shared" si="4"/>
        <v>310</v>
      </c>
      <c r="C46" s="139">
        <f t="shared" si="1"/>
        <v>775</v>
      </c>
      <c r="D46" s="139">
        <v>0</v>
      </c>
      <c r="E46" s="139">
        <f t="shared" si="5"/>
        <v>310</v>
      </c>
      <c r="G46" s="139">
        <f t="shared" si="2"/>
        <v>1395</v>
      </c>
      <c r="H46" s="140">
        <f t="shared" si="0"/>
        <v>1.395</v>
      </c>
      <c r="I46" s="140">
        <f t="shared" si="3"/>
        <v>4.5767716535433074</v>
      </c>
      <c r="J46" s="140">
        <f t="shared" si="6"/>
        <v>-4.5767716535433074</v>
      </c>
    </row>
    <row r="47" spans="1:18" s="1" customFormat="1" x14ac:dyDescent="0.3">
      <c r="A47" s="136">
        <v>1890</v>
      </c>
      <c r="B47" s="139">
        <f t="shared" si="4"/>
        <v>340</v>
      </c>
      <c r="C47" s="139">
        <f t="shared" si="1"/>
        <v>850</v>
      </c>
      <c r="D47" s="139">
        <v>0</v>
      </c>
      <c r="E47" s="139">
        <f t="shared" si="5"/>
        <v>340</v>
      </c>
      <c r="G47" s="139">
        <f t="shared" si="2"/>
        <v>1530</v>
      </c>
      <c r="H47" s="140">
        <f t="shared" si="0"/>
        <v>1.53</v>
      </c>
      <c r="I47" s="140">
        <f t="shared" si="3"/>
        <v>5.0196850393700787</v>
      </c>
      <c r="J47" s="140">
        <f t="shared" si="6"/>
        <v>-5.0196850393700787</v>
      </c>
    </row>
    <row r="48" spans="1:18" s="1" customFormat="1" x14ac:dyDescent="0.3">
      <c r="A48" s="136">
        <v>1900</v>
      </c>
      <c r="B48" s="139">
        <f t="shared" si="4"/>
        <v>360</v>
      </c>
      <c r="C48" s="139">
        <f t="shared" si="1"/>
        <v>900</v>
      </c>
      <c r="D48" s="139">
        <v>0</v>
      </c>
      <c r="E48" s="139">
        <f t="shared" si="5"/>
        <v>360</v>
      </c>
      <c r="G48" s="139">
        <f t="shared" si="2"/>
        <v>1620</v>
      </c>
      <c r="H48" s="140">
        <f t="shared" si="0"/>
        <v>1.62</v>
      </c>
      <c r="I48" s="140">
        <f t="shared" si="3"/>
        <v>5.3149606299212602</v>
      </c>
      <c r="J48" s="140">
        <f t="shared" si="6"/>
        <v>-5.3149606299212602</v>
      </c>
    </row>
    <row r="49" spans="1:10" s="1" customFormat="1" x14ac:dyDescent="0.3">
      <c r="A49" s="136">
        <v>1910</v>
      </c>
      <c r="B49" s="139">
        <f t="shared" si="4"/>
        <v>380</v>
      </c>
      <c r="C49" s="139">
        <f t="shared" si="1"/>
        <v>950</v>
      </c>
      <c r="D49" s="139">
        <v>0</v>
      </c>
      <c r="E49" s="139">
        <f t="shared" si="5"/>
        <v>380</v>
      </c>
      <c r="G49" s="139">
        <f t="shared" si="2"/>
        <v>1710</v>
      </c>
      <c r="H49" s="140">
        <f t="shared" si="0"/>
        <v>1.71</v>
      </c>
      <c r="I49" s="140">
        <f t="shared" si="3"/>
        <v>5.6102362204724407</v>
      </c>
      <c r="J49" s="140">
        <f t="shared" si="6"/>
        <v>-5.6102362204724407</v>
      </c>
    </row>
    <row r="50" spans="1:10" s="1" customFormat="1" x14ac:dyDescent="0.3">
      <c r="A50" s="136">
        <v>1920</v>
      </c>
      <c r="B50" s="139">
        <f t="shared" si="4"/>
        <v>400</v>
      </c>
      <c r="C50" s="139">
        <f t="shared" si="1"/>
        <v>1000</v>
      </c>
      <c r="D50" s="139">
        <v>0</v>
      </c>
      <c r="E50" s="139">
        <f t="shared" si="5"/>
        <v>400</v>
      </c>
      <c r="G50" s="139">
        <f t="shared" si="2"/>
        <v>1800</v>
      </c>
      <c r="H50" s="140">
        <f t="shared" si="0"/>
        <v>1.8</v>
      </c>
      <c r="I50" s="140">
        <f t="shared" si="3"/>
        <v>5.9055118110236222</v>
      </c>
      <c r="J50" s="140">
        <f t="shared" si="6"/>
        <v>-5.9055118110236222</v>
      </c>
    </row>
    <row r="51" spans="1:10" s="1" customFormat="1" x14ac:dyDescent="0.3">
      <c r="A51" s="136">
        <v>1930</v>
      </c>
      <c r="B51" s="139">
        <f t="shared" si="4"/>
        <v>420</v>
      </c>
      <c r="C51" s="139">
        <f t="shared" si="1"/>
        <v>1050</v>
      </c>
      <c r="D51" s="139">
        <v>0</v>
      </c>
      <c r="E51" s="139">
        <f t="shared" si="5"/>
        <v>420</v>
      </c>
      <c r="G51" s="139">
        <f t="shared" si="2"/>
        <v>1890</v>
      </c>
      <c r="H51" s="140">
        <f t="shared" si="0"/>
        <v>1.89</v>
      </c>
      <c r="I51" s="140">
        <f t="shared" si="3"/>
        <v>6.2007874015748028</v>
      </c>
      <c r="J51" s="140">
        <f t="shared" si="6"/>
        <v>-6.2007874015748028</v>
      </c>
    </row>
    <row r="52" spans="1:10" s="1" customFormat="1" x14ac:dyDescent="0.3">
      <c r="A52" s="136">
        <v>1940</v>
      </c>
      <c r="B52" s="139">
        <f t="shared" si="4"/>
        <v>440</v>
      </c>
      <c r="C52" s="139">
        <f t="shared" si="1"/>
        <v>1100</v>
      </c>
      <c r="D52" s="139">
        <v>0</v>
      </c>
      <c r="E52" s="139">
        <f t="shared" si="5"/>
        <v>440</v>
      </c>
      <c r="G52" s="139">
        <f t="shared" si="2"/>
        <v>1980</v>
      </c>
      <c r="H52" s="140">
        <f t="shared" si="0"/>
        <v>1.98</v>
      </c>
      <c r="I52" s="140">
        <f t="shared" si="3"/>
        <v>6.4960629921259843</v>
      </c>
      <c r="J52" s="140">
        <f t="shared" si="6"/>
        <v>-6.4960629921259843</v>
      </c>
    </row>
    <row r="53" spans="1:10" s="1" customFormat="1" x14ac:dyDescent="0.3">
      <c r="A53" s="136">
        <v>1950</v>
      </c>
      <c r="B53" s="139">
        <f t="shared" si="4"/>
        <v>460</v>
      </c>
      <c r="C53" s="139">
        <f t="shared" si="1"/>
        <v>1150</v>
      </c>
      <c r="D53" s="139">
        <v>0</v>
      </c>
      <c r="E53" s="139">
        <f t="shared" si="5"/>
        <v>460</v>
      </c>
      <c r="G53" s="139">
        <f t="shared" si="2"/>
        <v>2070</v>
      </c>
      <c r="H53" s="140">
        <f t="shared" si="0"/>
        <v>2.0699999999999998</v>
      </c>
      <c r="I53" s="140">
        <f t="shared" si="3"/>
        <v>6.7913385826771657</v>
      </c>
      <c r="J53" s="140">
        <f t="shared" si="6"/>
        <v>-6.7913385826771657</v>
      </c>
    </row>
    <row r="54" spans="1:10" s="1" customFormat="1" x14ac:dyDescent="0.3">
      <c r="A54" s="136">
        <v>1960</v>
      </c>
      <c r="B54" s="139">
        <f t="shared" si="4"/>
        <v>480</v>
      </c>
      <c r="C54" s="139">
        <f t="shared" si="1"/>
        <v>1200</v>
      </c>
      <c r="D54" s="139">
        <f>($A54-$A53)*D$39+D53</f>
        <v>150</v>
      </c>
      <c r="E54" s="139">
        <f t="shared" si="5"/>
        <v>480</v>
      </c>
      <c r="G54" s="139">
        <f t="shared" si="2"/>
        <v>2310</v>
      </c>
      <c r="H54" s="140">
        <f t="shared" si="0"/>
        <v>2.31</v>
      </c>
      <c r="I54" s="140">
        <f t="shared" si="3"/>
        <v>7.5787401574803148</v>
      </c>
      <c r="J54" s="140">
        <f t="shared" si="6"/>
        <v>-7.5787401574803148</v>
      </c>
    </row>
    <row r="55" spans="1:10" s="1" customFormat="1" x14ac:dyDescent="0.3">
      <c r="A55" s="136">
        <v>1970</v>
      </c>
      <c r="B55" s="139">
        <f t="shared" si="4"/>
        <v>500</v>
      </c>
      <c r="C55" s="139">
        <f t="shared" si="1"/>
        <v>1250</v>
      </c>
      <c r="D55" s="139">
        <f t="shared" si="1"/>
        <v>300</v>
      </c>
      <c r="E55" s="139">
        <f t="shared" si="5"/>
        <v>500</v>
      </c>
      <c r="G55" s="139">
        <f t="shared" si="2"/>
        <v>2550</v>
      </c>
      <c r="H55" s="140">
        <f t="shared" si="0"/>
        <v>2.5499999999999998</v>
      </c>
      <c r="I55" s="140">
        <f t="shared" si="3"/>
        <v>8.3661417322834648</v>
      </c>
      <c r="J55" s="140">
        <f t="shared" si="6"/>
        <v>-8.3661417322834648</v>
      </c>
    </row>
    <row r="56" spans="1:10" s="1" customFormat="1" x14ac:dyDescent="0.3">
      <c r="A56" s="136">
        <v>1980</v>
      </c>
      <c r="B56" s="139">
        <f t="shared" si="4"/>
        <v>520</v>
      </c>
      <c r="C56" s="139">
        <f t="shared" si="1"/>
        <v>1300</v>
      </c>
      <c r="D56" s="139">
        <f t="shared" si="1"/>
        <v>450</v>
      </c>
      <c r="E56" s="139">
        <f t="shared" si="5"/>
        <v>520</v>
      </c>
      <c r="G56" s="139">
        <f t="shared" si="2"/>
        <v>2790</v>
      </c>
      <c r="H56" s="140">
        <f t="shared" si="0"/>
        <v>2.79</v>
      </c>
      <c r="I56" s="140">
        <f t="shared" si="3"/>
        <v>9.1535433070866148</v>
      </c>
      <c r="J56" s="140">
        <f t="shared" si="6"/>
        <v>-9.1535433070866148</v>
      </c>
    </row>
    <row r="57" spans="1:10" s="1" customFormat="1" x14ac:dyDescent="0.3">
      <c r="A57" s="136">
        <v>1990</v>
      </c>
      <c r="B57" s="139">
        <f t="shared" si="4"/>
        <v>540</v>
      </c>
      <c r="C57" s="139">
        <f t="shared" si="1"/>
        <v>1350</v>
      </c>
      <c r="D57" s="139">
        <f t="shared" si="1"/>
        <v>600</v>
      </c>
      <c r="E57" s="139">
        <f>($A57-$A56)*E$40+E56</f>
        <v>570</v>
      </c>
      <c r="G57" s="139">
        <f t="shared" si="2"/>
        <v>3060</v>
      </c>
      <c r="H57" s="140">
        <f t="shared" si="0"/>
        <v>3.06</v>
      </c>
      <c r="I57" s="140">
        <f t="shared" si="3"/>
        <v>10.039370078740157</v>
      </c>
      <c r="J57" s="140">
        <f t="shared" si="6"/>
        <v>-10.039370078740157</v>
      </c>
    </row>
    <row r="58" spans="1:10" s="1" customFormat="1" x14ac:dyDescent="0.3">
      <c r="A58" s="136">
        <v>2000</v>
      </c>
      <c r="B58" s="139">
        <f t="shared" si="4"/>
        <v>560</v>
      </c>
      <c r="C58" s="139">
        <f t="shared" si="1"/>
        <v>1400</v>
      </c>
      <c r="D58" s="139">
        <f t="shared" si="1"/>
        <v>750</v>
      </c>
      <c r="E58" s="139">
        <f t="shared" ref="E58:E64" si="7">($A58-$A57)*E$40+E57</f>
        <v>620</v>
      </c>
      <c r="G58" s="139">
        <f t="shared" si="2"/>
        <v>3330</v>
      </c>
      <c r="H58" s="140">
        <f t="shared" si="0"/>
        <v>3.33</v>
      </c>
      <c r="I58" s="140">
        <f t="shared" si="3"/>
        <v>10.9251968503937</v>
      </c>
      <c r="J58" s="140">
        <f t="shared" si="6"/>
        <v>-10.9251968503937</v>
      </c>
    </row>
    <row r="59" spans="1:10" s="1" customFormat="1" ht="15" thickBot="1" x14ac:dyDescent="0.35">
      <c r="A59" s="136">
        <v>2005</v>
      </c>
      <c r="B59" s="139">
        <f t="shared" si="4"/>
        <v>570</v>
      </c>
      <c r="C59" s="139">
        <f t="shared" si="1"/>
        <v>1425</v>
      </c>
      <c r="D59" s="139">
        <f t="shared" si="1"/>
        <v>825</v>
      </c>
      <c r="E59" s="139">
        <f t="shared" si="7"/>
        <v>645</v>
      </c>
      <c r="G59" s="139">
        <f t="shared" si="2"/>
        <v>3465</v>
      </c>
      <c r="H59" s="140">
        <f t="shared" si="0"/>
        <v>3.4649999999999999</v>
      </c>
      <c r="I59" s="140">
        <f t="shared" si="3"/>
        <v>11.368110236220472</v>
      </c>
      <c r="J59" s="141">
        <f t="shared" si="6"/>
        <v>-11.368110236220472</v>
      </c>
    </row>
    <row r="60" spans="1:10" s="1" customFormat="1" ht="15" thickBot="1" x14ac:dyDescent="0.35">
      <c r="A60" s="136">
        <v>2010</v>
      </c>
      <c r="B60" s="139">
        <f t="shared" si="4"/>
        <v>580</v>
      </c>
      <c r="C60" s="139">
        <f t="shared" si="4"/>
        <v>1450</v>
      </c>
      <c r="D60" s="139">
        <f t="shared" si="4"/>
        <v>900</v>
      </c>
      <c r="E60" s="139">
        <f t="shared" si="7"/>
        <v>670</v>
      </c>
      <c r="G60" s="139">
        <f t="shared" si="2"/>
        <v>3600</v>
      </c>
      <c r="H60" s="140">
        <f t="shared" si="0"/>
        <v>3.6</v>
      </c>
      <c r="I60" s="142">
        <f t="shared" si="3"/>
        <v>11.811023622047244</v>
      </c>
      <c r="J60" s="107">
        <f t="shared" si="6"/>
        <v>-11.811023622047244</v>
      </c>
    </row>
    <row r="61" spans="1:10" s="1" customFormat="1" x14ac:dyDescent="0.3">
      <c r="A61" s="136">
        <v>2020</v>
      </c>
      <c r="B61" s="139">
        <f t="shared" ref="B61:D64" si="8">($A61-$A60)*B$39+B60</f>
        <v>600</v>
      </c>
      <c r="C61" s="139">
        <f t="shared" si="8"/>
        <v>1500</v>
      </c>
      <c r="D61" s="139">
        <f t="shared" si="8"/>
        <v>1050</v>
      </c>
      <c r="E61" s="139">
        <f t="shared" si="7"/>
        <v>720</v>
      </c>
      <c r="G61" s="139">
        <f t="shared" si="2"/>
        <v>3870</v>
      </c>
      <c r="H61" s="140">
        <f t="shared" si="0"/>
        <v>3.87</v>
      </c>
      <c r="I61" s="140">
        <f t="shared" si="3"/>
        <v>12.696850393700787</v>
      </c>
      <c r="J61" s="143">
        <f t="shared" si="6"/>
        <v>-12.696850393700787</v>
      </c>
    </row>
    <row r="62" spans="1:10" s="1" customFormat="1" x14ac:dyDescent="0.3">
      <c r="A62" s="136">
        <v>2030</v>
      </c>
      <c r="B62" s="139">
        <f t="shared" si="8"/>
        <v>620</v>
      </c>
      <c r="C62" s="139">
        <f t="shared" si="8"/>
        <v>1550</v>
      </c>
      <c r="D62" s="139">
        <f t="shared" si="8"/>
        <v>1200</v>
      </c>
      <c r="E62" s="139">
        <f t="shared" si="7"/>
        <v>770</v>
      </c>
      <c r="G62" s="139">
        <f t="shared" si="2"/>
        <v>4140</v>
      </c>
      <c r="H62" s="140">
        <f t="shared" si="0"/>
        <v>4.1399999999999997</v>
      </c>
      <c r="I62" s="140">
        <f t="shared" si="3"/>
        <v>13.582677165354331</v>
      </c>
      <c r="J62" s="140">
        <f t="shared" si="6"/>
        <v>-13.582677165354331</v>
      </c>
    </row>
    <row r="63" spans="1:10" s="1" customFormat="1" x14ac:dyDescent="0.3">
      <c r="A63" s="136">
        <v>2040</v>
      </c>
      <c r="B63" s="139">
        <f t="shared" si="8"/>
        <v>640</v>
      </c>
      <c r="C63" s="139">
        <f t="shared" si="8"/>
        <v>1600</v>
      </c>
      <c r="D63" s="139">
        <f t="shared" si="8"/>
        <v>1350</v>
      </c>
      <c r="E63" s="139">
        <f t="shared" si="7"/>
        <v>820</v>
      </c>
      <c r="G63" s="139">
        <f t="shared" si="2"/>
        <v>4410</v>
      </c>
      <c r="H63" s="140">
        <f t="shared" si="0"/>
        <v>4.41</v>
      </c>
      <c r="I63" s="140">
        <f t="shared" si="3"/>
        <v>14.468503937007874</v>
      </c>
      <c r="J63" s="140">
        <f t="shared" si="6"/>
        <v>-14.468503937007874</v>
      </c>
    </row>
    <row r="64" spans="1:10" s="1" customFormat="1" x14ac:dyDescent="0.3">
      <c r="A64" s="137">
        <v>2050</v>
      </c>
      <c r="B64" s="139">
        <f t="shared" si="8"/>
        <v>660</v>
      </c>
      <c r="C64" s="139">
        <f t="shared" si="8"/>
        <v>1650</v>
      </c>
      <c r="D64" s="139">
        <f t="shared" si="8"/>
        <v>1500</v>
      </c>
      <c r="E64" s="139">
        <f t="shared" si="7"/>
        <v>870</v>
      </c>
      <c r="G64" s="139">
        <f t="shared" si="2"/>
        <v>4680</v>
      </c>
      <c r="H64" s="140">
        <f t="shared" si="0"/>
        <v>4.68</v>
      </c>
      <c r="I64" s="140">
        <f t="shared" si="3"/>
        <v>15.354330708661417</v>
      </c>
      <c r="J64" s="140">
        <f t="shared" si="6"/>
        <v>-15.354330708661417</v>
      </c>
    </row>
    <row r="65" spans="1:18" x14ac:dyDescent="0.3">
      <c r="A65" s="2"/>
      <c r="B65" s="2"/>
      <c r="C65" s="10"/>
      <c r="D65" s="10"/>
      <c r="E65" s="10"/>
      <c r="F65" s="10"/>
      <c r="G65" s="10"/>
      <c r="H65" s="10"/>
      <c r="I65" s="10"/>
      <c r="J65" s="10"/>
      <c r="K65" s="86"/>
      <c r="L65" s="86"/>
      <c r="M65" s="86"/>
      <c r="N65" s="86"/>
      <c r="O65" s="86"/>
      <c r="P65" s="86"/>
      <c r="Q65" s="86"/>
      <c r="R65" s="86"/>
    </row>
    <row r="66" spans="1:18" x14ac:dyDescent="0.3">
      <c r="A66" s="2"/>
      <c r="B66" s="2"/>
      <c r="C66" s="10"/>
      <c r="D66" s="10"/>
      <c r="E66" s="10"/>
      <c r="F66" s="10"/>
      <c r="G66" s="10"/>
      <c r="H66" s="10"/>
      <c r="I66" s="10"/>
      <c r="J66" s="10"/>
      <c r="K66" s="86"/>
      <c r="L66" s="86"/>
      <c r="M66" s="86"/>
      <c r="N66" s="86"/>
      <c r="O66" s="86"/>
      <c r="P66" s="86"/>
      <c r="Q66" s="86"/>
      <c r="R66" s="86"/>
    </row>
    <row r="67" spans="1:18" x14ac:dyDescent="0.3">
      <c r="A67" s="2"/>
      <c r="B67" s="2"/>
      <c r="C67" s="10"/>
      <c r="D67" s="10"/>
      <c r="E67" s="10"/>
      <c r="F67" s="10"/>
      <c r="G67" s="10"/>
      <c r="H67" s="10"/>
      <c r="I67" s="10"/>
      <c r="J67" s="10"/>
      <c r="K67" s="86"/>
      <c r="L67" s="86"/>
      <c r="M67" s="86"/>
      <c r="N67" s="86"/>
      <c r="O67" s="86"/>
      <c r="P67" s="86"/>
      <c r="Q67" s="86"/>
      <c r="R67" s="86"/>
    </row>
    <row r="68" spans="1:18" x14ac:dyDescent="0.3">
      <c r="A68" s="2"/>
      <c r="B68" s="2"/>
      <c r="C68" s="10"/>
      <c r="D68" s="10"/>
      <c r="E68" s="10"/>
      <c r="F68" s="10"/>
      <c r="G68" s="10"/>
      <c r="H68" s="10"/>
      <c r="I68" s="10"/>
      <c r="J68" s="10"/>
      <c r="K68" s="86"/>
      <c r="L68" s="86"/>
      <c r="M68" s="86"/>
      <c r="N68" s="86"/>
      <c r="O68" s="86"/>
      <c r="P68" s="86"/>
      <c r="Q68" s="86"/>
      <c r="R68" s="86"/>
    </row>
    <row r="69" spans="1:18" x14ac:dyDescent="0.3">
      <c r="A69" s="2"/>
      <c r="B69" s="2"/>
      <c r="C69" s="10"/>
      <c r="D69" s="10"/>
      <c r="E69" s="10"/>
      <c r="F69" s="10"/>
      <c r="G69" s="10"/>
      <c r="H69" s="10"/>
      <c r="I69" s="10"/>
      <c r="J69" s="10"/>
      <c r="K69" s="86"/>
      <c r="L69" s="86"/>
      <c r="M69" s="86"/>
      <c r="N69" s="86"/>
      <c r="O69" s="86"/>
      <c r="P69" s="86"/>
      <c r="Q69" s="86"/>
      <c r="R69" s="86"/>
    </row>
    <row r="70" spans="1:18" x14ac:dyDescent="0.3">
      <c r="A70" s="2"/>
      <c r="B70" s="2"/>
      <c r="C70" s="10"/>
      <c r="D70" s="10"/>
      <c r="E70" s="10"/>
      <c r="F70" s="10"/>
      <c r="G70" s="10"/>
      <c r="H70" s="10"/>
      <c r="I70" s="10"/>
      <c r="J70" s="10"/>
      <c r="K70" s="86"/>
      <c r="L70" s="86"/>
      <c r="M70" s="86"/>
      <c r="N70" s="86"/>
      <c r="O70" s="86"/>
      <c r="P70" s="86"/>
      <c r="Q70" s="86"/>
      <c r="R70" s="86"/>
    </row>
    <row r="71" spans="1:18" x14ac:dyDescent="0.3">
      <c r="A71" s="2"/>
      <c r="B71" s="2"/>
      <c r="C71" s="10"/>
      <c r="D71" s="10"/>
      <c r="E71" s="10"/>
      <c r="F71" s="10"/>
      <c r="G71" s="10"/>
      <c r="H71" s="10"/>
      <c r="I71" s="10"/>
      <c r="J71" s="10"/>
      <c r="K71" s="86"/>
      <c r="L71" s="86"/>
      <c r="M71" s="86"/>
      <c r="N71" s="86"/>
      <c r="O71" s="86"/>
      <c r="P71" s="86"/>
      <c r="Q71" s="86"/>
      <c r="R71" s="86"/>
    </row>
    <row r="72" spans="1:18" x14ac:dyDescent="0.3">
      <c r="A72" s="2"/>
      <c r="B72" s="2"/>
      <c r="C72" s="10"/>
      <c r="D72" s="10"/>
      <c r="E72" s="10"/>
      <c r="F72" s="10"/>
      <c r="G72" s="10"/>
      <c r="H72" s="10"/>
      <c r="I72" s="10"/>
      <c r="J72" s="10"/>
      <c r="K72" s="86"/>
      <c r="L72" s="86"/>
      <c r="M72" s="86"/>
      <c r="N72" s="86"/>
      <c r="O72" s="86"/>
      <c r="P72" s="86"/>
      <c r="Q72" s="86"/>
      <c r="R72" s="86"/>
    </row>
    <row r="73" spans="1:18" x14ac:dyDescent="0.3">
      <c r="A73" s="2"/>
      <c r="B73" s="2"/>
      <c r="C73" s="10"/>
      <c r="D73" s="10"/>
      <c r="E73" s="10"/>
      <c r="F73" s="10"/>
      <c r="G73" s="10"/>
      <c r="H73" s="10"/>
      <c r="I73" s="10"/>
      <c r="J73" s="10"/>
      <c r="K73" s="86"/>
      <c r="L73" s="86"/>
      <c r="M73" s="86"/>
      <c r="N73" s="86"/>
      <c r="O73" s="86"/>
      <c r="P73" s="86"/>
      <c r="Q73" s="86"/>
      <c r="R73" s="86"/>
    </row>
    <row r="74" spans="1:18" x14ac:dyDescent="0.3">
      <c r="A74" s="2"/>
      <c r="B74" s="2"/>
      <c r="C74" s="10"/>
      <c r="D74" s="10"/>
      <c r="E74" s="10"/>
      <c r="F74" s="10"/>
      <c r="G74" s="10"/>
      <c r="H74" s="10"/>
      <c r="I74" s="10"/>
      <c r="J74" s="10"/>
      <c r="K74" s="86"/>
      <c r="L74" s="86"/>
      <c r="M74" s="86"/>
      <c r="N74" s="86"/>
      <c r="O74" s="86"/>
      <c r="P74" s="86"/>
      <c r="Q74" s="86"/>
      <c r="R74" s="86"/>
    </row>
    <row r="75" spans="1:18" x14ac:dyDescent="0.3">
      <c r="A75" s="2"/>
      <c r="B75" s="2"/>
      <c r="C75" s="10"/>
      <c r="D75" s="10"/>
      <c r="E75" s="10"/>
      <c r="F75" s="10"/>
      <c r="G75" s="10"/>
      <c r="H75" s="10"/>
      <c r="I75" s="10"/>
      <c r="J75" s="10"/>
      <c r="K75" s="86"/>
      <c r="L75" s="86"/>
      <c r="M75" s="86"/>
      <c r="N75" s="86"/>
      <c r="O75" s="86"/>
      <c r="P75" s="86"/>
      <c r="Q75" s="86"/>
      <c r="R75" s="86"/>
    </row>
    <row r="76" spans="1:18" x14ac:dyDescent="0.3">
      <c r="A76" s="2"/>
      <c r="B76" s="2"/>
      <c r="C76" s="10"/>
      <c r="D76" s="10"/>
      <c r="E76" s="10"/>
      <c r="F76" s="10"/>
      <c r="G76" s="10"/>
      <c r="H76" s="10"/>
      <c r="I76" s="10"/>
      <c r="J76" s="10"/>
      <c r="K76" s="86"/>
      <c r="L76" s="86"/>
      <c r="M76" s="86"/>
      <c r="N76" s="86"/>
      <c r="O76" s="86"/>
      <c r="P76" s="86"/>
      <c r="Q76" s="86"/>
      <c r="R76" s="86"/>
    </row>
    <row r="77" spans="1:18" x14ac:dyDescent="0.3">
      <c r="A77" s="2"/>
      <c r="B77" s="2"/>
      <c r="C77" s="10"/>
      <c r="D77" s="10"/>
      <c r="E77" s="10"/>
      <c r="F77" s="10"/>
      <c r="G77" s="10"/>
      <c r="H77" s="10"/>
      <c r="I77" s="10"/>
      <c r="J77" s="10"/>
      <c r="K77" s="86"/>
      <c r="L77" s="86"/>
      <c r="M77" s="86"/>
      <c r="N77" s="86"/>
      <c r="O77" s="86"/>
      <c r="P77" s="86"/>
      <c r="Q77" s="86"/>
      <c r="R77" s="86"/>
    </row>
    <row r="78" spans="1:18" x14ac:dyDescent="0.3">
      <c r="A78" s="2"/>
      <c r="B78" s="2"/>
      <c r="C78" s="10"/>
      <c r="D78" s="10"/>
      <c r="E78" s="10"/>
      <c r="F78" s="10"/>
      <c r="G78" s="10"/>
      <c r="H78" s="10"/>
      <c r="I78" s="10"/>
      <c r="J78" s="10"/>
      <c r="K78" s="86"/>
      <c r="L78" s="86"/>
      <c r="M78" s="86"/>
      <c r="N78" s="86"/>
      <c r="O78" s="86"/>
      <c r="P78" s="86"/>
      <c r="Q78" s="86"/>
      <c r="R78" s="86"/>
    </row>
    <row r="79" spans="1:18" x14ac:dyDescent="0.3">
      <c r="A79" s="2"/>
      <c r="B79" s="2"/>
      <c r="C79" s="10"/>
      <c r="D79" s="10"/>
      <c r="E79" s="10"/>
      <c r="F79" s="10"/>
      <c r="G79" s="10"/>
      <c r="H79" s="10"/>
      <c r="I79" s="10"/>
      <c r="J79" s="10"/>
      <c r="K79" s="86"/>
      <c r="L79" s="86"/>
      <c r="M79" s="86"/>
      <c r="N79" s="86"/>
      <c r="O79" s="86"/>
      <c r="P79" s="86"/>
      <c r="Q79" s="86"/>
      <c r="R79" s="86"/>
    </row>
    <row r="80" spans="1:18" x14ac:dyDescent="0.3">
      <c r="A80" s="2"/>
      <c r="B80" s="2"/>
      <c r="C80" s="10"/>
      <c r="D80" s="10"/>
      <c r="E80" s="10"/>
      <c r="F80" s="10"/>
      <c r="G80" s="10"/>
      <c r="H80" s="10"/>
      <c r="I80" s="10"/>
      <c r="J80" s="10"/>
      <c r="K80" s="86"/>
      <c r="L80" s="86"/>
      <c r="M80" s="86"/>
      <c r="N80" s="86"/>
      <c r="O80" s="86"/>
      <c r="P80" s="86"/>
      <c r="Q80" s="86"/>
      <c r="R80" s="86"/>
    </row>
    <row r="81" spans="1:18" x14ac:dyDescent="0.3">
      <c r="A81" s="2"/>
      <c r="B81" s="2"/>
      <c r="C81" s="10"/>
      <c r="D81" s="10"/>
      <c r="E81" s="10"/>
      <c r="F81" s="10"/>
      <c r="G81" s="10"/>
      <c r="H81" s="10"/>
      <c r="I81" s="10"/>
      <c r="J81" s="10"/>
      <c r="K81" s="86"/>
      <c r="L81" s="86"/>
      <c r="M81" s="86"/>
      <c r="N81" s="86"/>
      <c r="O81" s="86"/>
      <c r="P81" s="86"/>
      <c r="Q81" s="86"/>
      <c r="R81" s="86"/>
    </row>
    <row r="82" spans="1:18" x14ac:dyDescent="0.3">
      <c r="A82" s="2"/>
      <c r="B82" s="2"/>
      <c r="C82" s="10"/>
      <c r="D82" s="10"/>
      <c r="E82" s="10"/>
      <c r="F82" s="10"/>
      <c r="G82" s="10"/>
      <c r="H82" s="10"/>
      <c r="I82" s="10"/>
      <c r="J82" s="10"/>
      <c r="K82" s="86"/>
      <c r="L82" s="86"/>
      <c r="M82" s="86"/>
      <c r="N82" s="86"/>
      <c r="O82" s="86"/>
      <c r="P82" s="86"/>
      <c r="Q82" s="86"/>
      <c r="R82" s="86"/>
    </row>
    <row r="83" spans="1:18" x14ac:dyDescent="0.3">
      <c r="A83" s="2"/>
      <c r="B83" s="2"/>
      <c r="C83" s="10"/>
      <c r="D83" s="10"/>
      <c r="E83" s="10"/>
      <c r="F83" s="10"/>
      <c r="G83" s="10"/>
      <c r="H83" s="10"/>
      <c r="I83" s="10"/>
      <c r="J83" s="10"/>
      <c r="K83" s="86"/>
      <c r="L83" s="86"/>
      <c r="M83" s="86"/>
      <c r="N83" s="86"/>
      <c r="O83" s="86"/>
      <c r="P83" s="86"/>
      <c r="Q83" s="86"/>
      <c r="R83" s="86"/>
    </row>
    <row r="84" spans="1:18" x14ac:dyDescent="0.3">
      <c r="A84" s="2"/>
      <c r="B84" s="2"/>
      <c r="C84" s="10"/>
      <c r="D84" s="10"/>
      <c r="E84" s="10"/>
      <c r="F84" s="10"/>
      <c r="G84" s="10"/>
      <c r="H84" s="10"/>
      <c r="I84" s="10"/>
      <c r="J84" s="10"/>
      <c r="K84" s="86"/>
      <c r="L84" s="86"/>
      <c r="M84" s="86"/>
      <c r="N84" s="86"/>
      <c r="O84" s="86"/>
      <c r="P84" s="86"/>
      <c r="Q84" s="86"/>
      <c r="R84" s="86"/>
    </row>
    <row r="85" spans="1:18" x14ac:dyDescent="0.3">
      <c r="A85" s="2"/>
      <c r="B85" s="2"/>
      <c r="C85" s="10"/>
      <c r="D85" s="10"/>
      <c r="E85" s="10"/>
      <c r="F85" s="10"/>
      <c r="G85" s="10"/>
      <c r="H85" s="10"/>
      <c r="I85" s="10"/>
      <c r="J85" s="10"/>
      <c r="K85" s="86"/>
      <c r="L85" s="86"/>
      <c r="M85" s="86"/>
      <c r="N85" s="86"/>
      <c r="O85" s="86"/>
      <c r="P85" s="86"/>
      <c r="Q85" s="86"/>
      <c r="R85" s="86"/>
    </row>
    <row r="86" spans="1:18" x14ac:dyDescent="0.3">
      <c r="A86" s="2"/>
      <c r="B86" s="2"/>
      <c r="C86" s="10"/>
      <c r="D86" s="10"/>
      <c r="E86" s="10"/>
      <c r="F86" s="10"/>
      <c r="G86" s="10"/>
      <c r="H86" s="10"/>
      <c r="I86" s="10"/>
      <c r="J86" s="10"/>
      <c r="K86" s="86"/>
      <c r="L86" s="86"/>
      <c r="M86" s="86"/>
      <c r="N86" s="86"/>
      <c r="O86" s="86"/>
      <c r="P86" s="86"/>
      <c r="Q86" s="86"/>
      <c r="R86" s="86"/>
    </row>
    <row r="87" spans="1:18" x14ac:dyDescent="0.3">
      <c r="A87" s="2"/>
      <c r="B87" s="2"/>
      <c r="C87" s="10"/>
      <c r="D87" s="10"/>
      <c r="E87" s="10"/>
      <c r="F87" s="10"/>
      <c r="G87" s="10"/>
      <c r="H87" s="10"/>
      <c r="I87" s="10"/>
      <c r="J87" s="10"/>
      <c r="K87" s="86"/>
      <c r="L87" s="86"/>
      <c r="M87" s="86"/>
      <c r="N87" s="86"/>
      <c r="O87" s="86"/>
      <c r="P87" s="86"/>
      <c r="Q87" s="86"/>
      <c r="R87" s="86"/>
    </row>
  </sheetData>
  <sheetProtection password="A304" sheet="1" objects="1" scenarios="1"/>
  <mergeCells count="10">
    <mergeCell ref="B37:B38"/>
    <mergeCell ref="C37:C38"/>
    <mergeCell ref="D37:D38"/>
    <mergeCell ref="E37:E38"/>
    <mergeCell ref="G41:J41"/>
    <mergeCell ref="I1:R2"/>
    <mergeCell ref="B5:E5"/>
    <mergeCell ref="H1:H2"/>
    <mergeCell ref="G10:J10"/>
    <mergeCell ref="B36:E36"/>
  </mergeCells>
  <dataValidations count="409">
    <dataValidation allowBlank="1" showInputMessage="1" showErrorMessage="1" errorTitle="Exception" sqref="A2"/>
    <dataValidation allowBlank="1" showInputMessage="1" showErrorMessage="1" errorTitle="Exception" sqref="B2"/>
    <dataValidation allowBlank="1" showInputMessage="1" showErrorMessage="1" errorTitle="Exception" sqref="C2"/>
    <dataValidation allowBlank="1" showInputMessage="1" showErrorMessage="1" errorTitle="Exception" sqref="B8"/>
    <dataValidation allowBlank="1" showInputMessage="1" showErrorMessage="1" errorTitle="Exception" sqref="C8"/>
    <dataValidation allowBlank="1" showInputMessage="1" showErrorMessage="1" errorTitle="Exception" sqref="D8"/>
    <dataValidation allowBlank="1" showInputMessage="1" showErrorMessage="1" errorTitle="Exception" sqref="E8"/>
    <dataValidation allowBlank="1" showInputMessage="1" showErrorMessage="1" errorTitle="Exception" sqref="E9"/>
    <dataValidation allowBlank="1" showInputMessage="1" showErrorMessage="1" errorTitle="Exception" sqref="A12"/>
    <dataValidation allowBlank="1" showInputMessage="1" showErrorMessage="1" errorTitle="Exception" sqref="A13"/>
    <dataValidation allowBlank="1" showInputMessage="1" showErrorMessage="1" errorTitle="Exception" sqref="A14"/>
    <dataValidation allowBlank="1" showInputMessage="1" showErrorMessage="1" errorTitle="Exception" sqref="A15"/>
    <dataValidation allowBlank="1" showInputMessage="1" showErrorMessage="1" errorTitle="Exception" sqref="A16"/>
    <dataValidation allowBlank="1" showInputMessage="1" showErrorMessage="1" errorTitle="Exception" sqref="A17"/>
    <dataValidation allowBlank="1" showInputMessage="1" showErrorMessage="1" errorTitle="Exception" sqref="A18"/>
    <dataValidation allowBlank="1" showInputMessage="1" showErrorMessage="1" errorTitle="Exception" sqref="A19"/>
    <dataValidation allowBlank="1" showInputMessage="1" showErrorMessage="1" errorTitle="Exception" sqref="A20"/>
    <dataValidation allowBlank="1" showInputMessage="1" showErrorMessage="1" errorTitle="Exception" sqref="A21"/>
    <dataValidation allowBlank="1" showInputMessage="1" showErrorMessage="1" errorTitle="Exception" sqref="A22"/>
    <dataValidation allowBlank="1" showInputMessage="1" showErrorMessage="1" errorTitle="Exception" sqref="A23"/>
    <dataValidation allowBlank="1" showInputMessage="1" showErrorMessage="1" errorTitle="Exception" sqref="A24"/>
    <dataValidation allowBlank="1" showInputMessage="1" showErrorMessage="1" errorTitle="Exception" sqref="A25"/>
    <dataValidation allowBlank="1" showInputMessage="1" showErrorMessage="1" errorTitle="Exception" sqref="A26"/>
    <dataValidation allowBlank="1" showInputMessage="1" showErrorMessage="1" errorTitle="Exception" sqref="A27"/>
    <dataValidation allowBlank="1" showInputMessage="1" showErrorMessage="1" errorTitle="Exception" sqref="A28"/>
    <dataValidation allowBlank="1" showInputMessage="1" showErrorMessage="1" errorTitle="Exception" sqref="A29"/>
    <dataValidation allowBlank="1" showInputMessage="1" showErrorMessage="1" errorTitle="Exception" sqref="A30"/>
    <dataValidation allowBlank="1" showInputMessage="1" showErrorMessage="1" errorTitle="Exception" sqref="A31"/>
    <dataValidation allowBlank="1" showInputMessage="1" showErrorMessage="1" errorTitle="Exception" sqref="A32"/>
    <dataValidation allowBlank="1" showInputMessage="1" showErrorMessage="1" errorTitle="Exception" sqref="A33"/>
    <dataValidation allowBlank="1" showInputMessage="1" showErrorMessage="1" errorTitle="Exception" sqref="B39"/>
    <dataValidation allowBlank="1" showInputMessage="1" showErrorMessage="1" errorTitle="Exception" sqref="C39"/>
    <dataValidation allowBlank="1" showInputMessage="1" showErrorMessage="1" errorTitle="Exception" sqref="D39"/>
    <dataValidation allowBlank="1" showInputMessage="1" showErrorMessage="1" errorTitle="Exception" sqref="E39"/>
    <dataValidation allowBlank="1" showInputMessage="1" showErrorMessage="1" errorTitle="Exception" sqref="E40"/>
    <dataValidation allowBlank="1" showInputMessage="1" showErrorMessage="1" errorTitle="Exception" sqref="A43"/>
    <dataValidation allowBlank="1" showInputMessage="1" showErrorMessage="1" errorTitle="Exception" sqref="A44"/>
    <dataValidation allowBlank="1" showInputMessage="1" showErrorMessage="1" errorTitle="Exception" sqref="A45"/>
    <dataValidation allowBlank="1" showInputMessage="1" showErrorMessage="1" errorTitle="Exception" sqref="A46"/>
    <dataValidation allowBlank="1" showInputMessage="1" showErrorMessage="1" errorTitle="Exception" sqref="A47"/>
    <dataValidation allowBlank="1" showInputMessage="1" showErrorMessage="1" errorTitle="Exception" sqref="A48"/>
    <dataValidation allowBlank="1" showInputMessage="1" showErrorMessage="1" errorTitle="Exception" sqref="A49"/>
    <dataValidation allowBlank="1" showInputMessage="1" showErrorMessage="1" errorTitle="Exception" sqref="A50"/>
    <dataValidation allowBlank="1" showInputMessage="1" showErrorMessage="1" errorTitle="Exception" sqref="A51"/>
    <dataValidation allowBlank="1" showInputMessage="1" showErrorMessage="1" errorTitle="Exception" sqref="A52"/>
    <dataValidation allowBlank="1" showInputMessage="1" showErrorMessage="1" errorTitle="Exception" sqref="A53"/>
    <dataValidation allowBlank="1" showInputMessage="1" showErrorMessage="1" errorTitle="Exception" sqref="A54"/>
    <dataValidation allowBlank="1" showInputMessage="1" showErrorMessage="1" errorTitle="Exception" sqref="A55"/>
    <dataValidation allowBlank="1" showInputMessage="1" showErrorMessage="1" errorTitle="Exception" sqref="A56"/>
    <dataValidation allowBlank="1" showInputMessage="1" showErrorMessage="1" errorTitle="Exception" sqref="A57"/>
    <dataValidation allowBlank="1" showInputMessage="1" showErrorMessage="1" errorTitle="Exception" sqref="A58"/>
    <dataValidation allowBlank="1" showInputMessage="1" showErrorMessage="1" errorTitle="Exception" sqref="A59"/>
    <dataValidation allowBlank="1" showInputMessage="1" showErrorMessage="1" errorTitle="Exception" sqref="A60"/>
    <dataValidation allowBlank="1" showInputMessage="1" showErrorMessage="1" errorTitle="Exception" sqref="A61"/>
    <dataValidation allowBlank="1" showInputMessage="1" showErrorMessage="1" errorTitle="Exception" sqref="A62"/>
    <dataValidation allowBlank="1" showInputMessage="1" showErrorMessage="1" errorTitle="Exception" sqref="A63"/>
    <dataValidation allowBlank="1" showInputMessage="1" showErrorMessage="1" errorTitle="Exception" sqref="A64"/>
    <dataValidation allowBlank="1" showInputMessage="1" showErrorMessage="1" errorTitle="Exception" sqref="B12"/>
    <dataValidation allowBlank="1" showInputMessage="1" showErrorMessage="1" errorTitle="Exception" sqref="C12"/>
    <dataValidation allowBlank="1" showInputMessage="1" showErrorMessage="1" errorTitle="Exception" sqref="D12"/>
    <dataValidation allowBlank="1" showInputMessage="1" showErrorMessage="1" errorTitle="Exception" sqref="E12"/>
    <dataValidation allowBlank="1" showInputMessage="1" showErrorMessage="1" errorTitle="Exception" sqref="G12"/>
    <dataValidation allowBlank="1" showInputMessage="1" showErrorMessage="1" errorTitle="Exception" sqref="H12"/>
    <dataValidation allowBlank="1" showInputMessage="1" showErrorMessage="1" errorTitle="Exception" sqref="I12"/>
    <dataValidation allowBlank="1" showInputMessage="1" showErrorMessage="1" errorTitle="Exception" sqref="J12"/>
    <dataValidation allowBlank="1" showInputMessage="1" showErrorMessage="1" errorTitle="Exception" sqref="B13"/>
    <dataValidation allowBlank="1" showInputMessage="1" showErrorMessage="1" errorTitle="Exception" sqref="C13"/>
    <dataValidation allowBlank="1" showInputMessage="1" showErrorMessage="1" errorTitle="Exception" sqref="D13"/>
    <dataValidation allowBlank="1" showInputMessage="1" showErrorMessage="1" errorTitle="Exception" sqref="E13"/>
    <dataValidation allowBlank="1" showInputMessage="1" showErrorMessage="1" errorTitle="Exception" sqref="G13"/>
    <dataValidation allowBlank="1" showInputMessage="1" showErrorMessage="1" errorTitle="Exception" sqref="H13"/>
    <dataValidation allowBlank="1" showInputMessage="1" showErrorMessage="1" errorTitle="Exception" sqref="I13"/>
    <dataValidation allowBlank="1" showInputMessage="1" showErrorMessage="1" errorTitle="Exception" sqref="J13"/>
    <dataValidation allowBlank="1" showInputMessage="1" showErrorMessage="1" errorTitle="Exception" sqref="B14"/>
    <dataValidation allowBlank="1" showInputMessage="1" showErrorMessage="1" errorTitle="Exception" sqref="C14"/>
    <dataValidation allowBlank="1" showInputMessage="1" showErrorMessage="1" errorTitle="Exception" sqref="D14"/>
    <dataValidation allowBlank="1" showInputMessage="1" showErrorMessage="1" errorTitle="Exception" sqref="E14"/>
    <dataValidation allowBlank="1" showInputMessage="1" showErrorMessage="1" errorTitle="Exception" sqref="G14"/>
    <dataValidation allowBlank="1" showInputMessage="1" showErrorMessage="1" errorTitle="Exception" sqref="H14"/>
    <dataValidation allowBlank="1" showInputMessage="1" showErrorMessage="1" errorTitle="Exception" sqref="I14"/>
    <dataValidation allowBlank="1" showInputMessage="1" showErrorMessage="1" errorTitle="Exception" sqref="J14"/>
    <dataValidation allowBlank="1" showInputMessage="1" showErrorMessage="1" errorTitle="Exception" sqref="B15"/>
    <dataValidation allowBlank="1" showInputMessage="1" showErrorMessage="1" errorTitle="Exception" sqref="C15"/>
    <dataValidation allowBlank="1" showInputMessage="1" showErrorMessage="1" errorTitle="Exception" sqref="D15"/>
    <dataValidation allowBlank="1" showInputMessage="1" showErrorMessage="1" errorTitle="Exception" sqref="E15"/>
    <dataValidation allowBlank="1" showInputMessage="1" showErrorMessage="1" errorTitle="Exception" sqref="G15"/>
    <dataValidation allowBlank="1" showInputMessage="1" showErrorMessage="1" errorTitle="Exception" sqref="H15"/>
    <dataValidation allowBlank="1" showInputMessage="1" showErrorMessage="1" errorTitle="Exception" sqref="I15"/>
    <dataValidation allowBlank="1" showInputMessage="1" showErrorMessage="1" errorTitle="Exception" sqref="J15"/>
    <dataValidation allowBlank="1" showInputMessage="1" showErrorMessage="1" errorTitle="Exception" sqref="B16"/>
    <dataValidation allowBlank="1" showInputMessage="1" showErrorMessage="1" errorTitle="Exception" sqref="C16"/>
    <dataValidation allowBlank="1" showInputMessage="1" showErrorMessage="1" errorTitle="Exception" sqref="D16"/>
    <dataValidation allowBlank="1" showInputMessage="1" showErrorMessage="1" errorTitle="Exception" sqref="E16"/>
    <dataValidation allowBlank="1" showInputMessage="1" showErrorMessage="1" errorTitle="Exception" sqref="G16"/>
    <dataValidation allowBlank="1" showInputMessage="1" showErrorMessage="1" errorTitle="Exception" sqref="H16"/>
    <dataValidation allowBlank="1" showInputMessage="1" showErrorMessage="1" errorTitle="Exception" sqref="I16"/>
    <dataValidation allowBlank="1" showInputMessage="1" showErrorMessage="1" errorTitle="Exception" sqref="J16"/>
    <dataValidation allowBlank="1" showInputMessage="1" showErrorMessage="1" errorTitle="Exception" sqref="B17"/>
    <dataValidation allowBlank="1" showInputMessage="1" showErrorMessage="1" errorTitle="Exception" sqref="C17"/>
    <dataValidation allowBlank="1" showInputMessage="1" showErrorMessage="1" errorTitle="Exception" sqref="D17"/>
    <dataValidation allowBlank="1" showInputMessage="1" showErrorMessage="1" errorTitle="Exception" sqref="E17"/>
    <dataValidation allowBlank="1" showInputMessage="1" showErrorMessage="1" errorTitle="Exception" sqref="G17"/>
    <dataValidation allowBlank="1" showInputMessage="1" showErrorMessage="1" errorTitle="Exception" sqref="H17"/>
    <dataValidation allowBlank="1" showInputMessage="1" showErrorMessage="1" errorTitle="Exception" sqref="I17"/>
    <dataValidation allowBlank="1" showInputMessage="1" showErrorMessage="1" errorTitle="Exception" sqref="J17"/>
    <dataValidation allowBlank="1" showInputMessage="1" showErrorMessage="1" errorTitle="Exception" sqref="B18"/>
    <dataValidation allowBlank="1" showInputMessage="1" showErrorMessage="1" errorTitle="Exception" sqref="C18"/>
    <dataValidation allowBlank="1" showInputMessage="1" showErrorMessage="1" errorTitle="Exception" sqref="D18"/>
    <dataValidation allowBlank="1" showInputMessage="1" showErrorMessage="1" errorTitle="Exception" sqref="E18"/>
    <dataValidation allowBlank="1" showInputMessage="1" showErrorMessage="1" errorTitle="Exception" sqref="G18"/>
    <dataValidation allowBlank="1" showInputMessage="1" showErrorMessage="1" errorTitle="Exception" sqref="H18"/>
    <dataValidation allowBlank="1" showInputMessage="1" showErrorMessage="1" errorTitle="Exception" sqref="I18"/>
    <dataValidation allowBlank="1" showInputMessage="1" showErrorMessage="1" errorTitle="Exception" sqref="J18"/>
    <dataValidation allowBlank="1" showInputMessage="1" showErrorMessage="1" errorTitle="Exception" sqref="B19"/>
    <dataValidation allowBlank="1" showInputMessage="1" showErrorMessage="1" errorTitle="Exception" sqref="C19"/>
    <dataValidation allowBlank="1" showInputMessage="1" showErrorMessage="1" errorTitle="Exception" sqref="D19"/>
    <dataValidation allowBlank="1" showInputMessage="1" showErrorMessage="1" errorTitle="Exception" sqref="E19"/>
    <dataValidation allowBlank="1" showInputMessage="1" showErrorMessage="1" errorTitle="Exception" sqref="G19"/>
    <dataValidation allowBlank="1" showInputMessage="1" showErrorMessage="1" errorTitle="Exception" sqref="H19"/>
    <dataValidation allowBlank="1" showInputMessage="1" showErrorMessage="1" errorTitle="Exception" sqref="I19"/>
    <dataValidation allowBlank="1" showInputMessage="1" showErrorMessage="1" errorTitle="Exception" sqref="J19"/>
    <dataValidation allowBlank="1" showInputMessage="1" showErrorMessage="1" errorTitle="Exception" sqref="B20"/>
    <dataValidation allowBlank="1" showInputMessage="1" showErrorMessage="1" errorTitle="Exception" sqref="C20"/>
    <dataValidation allowBlank="1" showInputMessage="1" showErrorMessage="1" errorTitle="Exception" sqref="D20"/>
    <dataValidation allowBlank="1" showInputMessage="1" showErrorMessage="1" errorTitle="Exception" sqref="E20"/>
    <dataValidation allowBlank="1" showInputMessage="1" showErrorMessage="1" errorTitle="Exception" sqref="G20"/>
    <dataValidation allowBlank="1" showInputMessage="1" showErrorMessage="1" errorTitle="Exception" sqref="H20"/>
    <dataValidation allowBlank="1" showInputMessage="1" showErrorMessage="1" errorTitle="Exception" sqref="I20"/>
    <dataValidation allowBlank="1" showInputMessage="1" showErrorMessage="1" errorTitle="Exception" sqref="J20"/>
    <dataValidation allowBlank="1" showInputMessage="1" showErrorMessage="1" errorTitle="Exception" sqref="B21"/>
    <dataValidation allowBlank="1" showInputMessage="1" showErrorMessage="1" errorTitle="Exception" sqref="C21"/>
    <dataValidation allowBlank="1" showInputMessage="1" showErrorMessage="1" errorTitle="Exception" sqref="D21"/>
    <dataValidation allowBlank="1" showInputMessage="1" showErrorMessage="1" errorTitle="Exception" sqref="E21"/>
    <dataValidation allowBlank="1" showInputMessage="1" showErrorMessage="1" errorTitle="Exception" sqref="G21"/>
    <dataValidation allowBlank="1" showInputMessage="1" showErrorMessage="1" errorTitle="Exception" sqref="H21"/>
    <dataValidation allowBlank="1" showInputMessage="1" showErrorMessage="1" errorTitle="Exception" sqref="I21"/>
    <dataValidation allowBlank="1" showInputMessage="1" showErrorMessage="1" errorTitle="Exception" sqref="J21"/>
    <dataValidation allowBlank="1" showInputMessage="1" showErrorMessage="1" errorTitle="Exception" sqref="B22"/>
    <dataValidation allowBlank="1" showInputMessage="1" showErrorMessage="1" errorTitle="Exception" sqref="C22"/>
    <dataValidation allowBlank="1" showInputMessage="1" showErrorMessage="1" errorTitle="Exception" sqref="D22"/>
    <dataValidation allowBlank="1" showInputMessage="1" showErrorMessage="1" errorTitle="Exception" sqref="E22"/>
    <dataValidation allowBlank="1" showInputMessage="1" showErrorMessage="1" errorTitle="Exception" sqref="G22"/>
    <dataValidation allowBlank="1" showInputMessage="1" showErrorMessage="1" errorTitle="Exception" sqref="H22"/>
    <dataValidation allowBlank="1" showInputMessage="1" showErrorMessage="1" errorTitle="Exception" sqref="I22"/>
    <dataValidation allowBlank="1" showInputMessage="1" showErrorMessage="1" errorTitle="Exception" sqref="J22"/>
    <dataValidation allowBlank="1" showInputMessage="1" showErrorMessage="1" errorTitle="Exception" sqref="B23"/>
    <dataValidation allowBlank="1" showInputMessage="1" showErrorMessage="1" errorTitle="Exception" sqref="C23"/>
    <dataValidation allowBlank="1" showInputMessage="1" showErrorMessage="1" errorTitle="Exception" sqref="D23"/>
    <dataValidation allowBlank="1" showInputMessage="1" showErrorMessage="1" errorTitle="Exception" sqref="E23"/>
    <dataValidation allowBlank="1" showInputMessage="1" showErrorMessage="1" errorTitle="Exception" sqref="G23"/>
    <dataValidation allowBlank="1" showInputMessage="1" showErrorMessage="1" errorTitle="Exception" sqref="H23"/>
    <dataValidation allowBlank="1" showInputMessage="1" showErrorMessage="1" errorTitle="Exception" sqref="I23"/>
    <dataValidation allowBlank="1" showInputMessage="1" showErrorMessage="1" errorTitle="Exception" sqref="J23"/>
    <dataValidation allowBlank="1" showInputMessage="1" showErrorMessage="1" errorTitle="Exception" sqref="B24"/>
    <dataValidation allowBlank="1" showInputMessage="1" showErrorMessage="1" errorTitle="Exception" sqref="C24"/>
    <dataValidation allowBlank="1" showInputMessage="1" showErrorMessage="1" errorTitle="Exception" sqref="D24"/>
    <dataValidation allowBlank="1" showInputMessage="1" showErrorMessage="1" errorTitle="Exception" sqref="E24"/>
    <dataValidation allowBlank="1" showInputMessage="1" showErrorMessage="1" errorTitle="Exception" sqref="G24"/>
    <dataValidation allowBlank="1" showInputMessage="1" showErrorMessage="1" errorTitle="Exception" sqref="H24"/>
    <dataValidation allowBlank="1" showInputMessage="1" showErrorMessage="1" errorTitle="Exception" sqref="I24"/>
    <dataValidation allowBlank="1" showInputMessage="1" showErrorMessage="1" errorTitle="Exception" sqref="J24"/>
    <dataValidation allowBlank="1" showInputMessage="1" showErrorMessage="1" errorTitle="Exception" sqref="B25"/>
    <dataValidation allowBlank="1" showInputMessage="1" showErrorMessage="1" errorTitle="Exception" sqref="C25"/>
    <dataValidation allowBlank="1" showInputMessage="1" showErrorMessage="1" errorTitle="Exception" sqref="D25"/>
    <dataValidation allowBlank="1" showInputMessage="1" showErrorMessage="1" errorTitle="Exception" sqref="E25"/>
    <dataValidation allowBlank="1" showInputMessage="1" showErrorMessage="1" errorTitle="Exception" sqref="G25"/>
    <dataValidation allowBlank="1" showInputMessage="1" showErrorMessage="1" errorTitle="Exception" sqref="H25"/>
    <dataValidation allowBlank="1" showInputMessage="1" showErrorMessage="1" errorTitle="Exception" sqref="I25"/>
    <dataValidation allowBlank="1" showInputMessage="1" showErrorMessage="1" errorTitle="Exception" sqref="J25"/>
    <dataValidation allowBlank="1" showInputMessage="1" showErrorMessage="1" errorTitle="Exception" sqref="B26"/>
    <dataValidation allowBlank="1" showInputMessage="1" showErrorMessage="1" errorTitle="Exception" sqref="C26"/>
    <dataValidation allowBlank="1" showInputMessage="1" showErrorMessage="1" errorTitle="Exception" sqref="D26"/>
    <dataValidation allowBlank="1" showInputMessage="1" showErrorMessage="1" errorTitle="Exception" sqref="E26"/>
    <dataValidation allowBlank="1" showInputMessage="1" showErrorMessage="1" errorTitle="Exception" sqref="G26"/>
    <dataValidation allowBlank="1" showInputMessage="1" showErrorMessage="1" errorTitle="Exception" sqref="H26"/>
    <dataValidation allowBlank="1" showInputMessage="1" showErrorMessage="1" errorTitle="Exception" sqref="I26"/>
    <dataValidation allowBlank="1" showInputMessage="1" showErrorMessage="1" errorTitle="Exception" sqref="J26"/>
    <dataValidation allowBlank="1" showInputMessage="1" showErrorMessage="1" errorTitle="Exception" sqref="B27"/>
    <dataValidation allowBlank="1" showInputMessage="1" showErrorMessage="1" errorTitle="Exception" sqref="C27"/>
    <dataValidation allowBlank="1" showInputMessage="1" showErrorMessage="1" errorTitle="Exception" sqref="D27"/>
    <dataValidation allowBlank="1" showInputMessage="1" showErrorMessage="1" errorTitle="Exception" sqref="E27"/>
    <dataValidation allowBlank="1" showInputMessage="1" showErrorMessage="1" errorTitle="Exception" sqref="G27"/>
    <dataValidation allowBlank="1" showInputMessage="1" showErrorMessage="1" errorTitle="Exception" sqref="H27"/>
    <dataValidation allowBlank="1" showInputMessage="1" showErrorMessage="1" errorTitle="Exception" sqref="I27"/>
    <dataValidation allowBlank="1" showInputMessage="1" showErrorMessage="1" errorTitle="Exception" sqref="J27"/>
    <dataValidation allowBlank="1" showInputMessage="1" showErrorMessage="1" errorTitle="Exception" sqref="B28"/>
    <dataValidation allowBlank="1" showInputMessage="1" showErrorMessage="1" errorTitle="Exception" sqref="C28"/>
    <dataValidation allowBlank="1" showInputMessage="1" showErrorMessage="1" errorTitle="Exception" sqref="D28"/>
    <dataValidation allowBlank="1" showInputMessage="1" showErrorMessage="1" errorTitle="Exception" sqref="E28"/>
    <dataValidation allowBlank="1" showInputMessage="1" showErrorMessage="1" errorTitle="Exception" sqref="G28"/>
    <dataValidation allowBlank="1" showInputMessage="1" showErrorMessage="1" errorTitle="Exception" sqref="H28"/>
    <dataValidation allowBlank="1" showInputMessage="1" showErrorMessage="1" errorTitle="Exception" sqref="I28"/>
    <dataValidation allowBlank="1" showInputMessage="1" showErrorMessage="1" errorTitle="Exception" sqref="J28"/>
    <dataValidation allowBlank="1" showInputMessage="1" showErrorMessage="1" errorTitle="Exception" sqref="B29"/>
    <dataValidation allowBlank="1" showInputMessage="1" showErrorMessage="1" errorTitle="Exception" sqref="C29"/>
    <dataValidation allowBlank="1" showInputMessage="1" showErrorMessage="1" errorTitle="Exception" sqref="D29"/>
    <dataValidation allowBlank="1" showInputMessage="1" showErrorMessage="1" errorTitle="Exception" sqref="E29"/>
    <dataValidation allowBlank="1" showInputMessage="1" showErrorMessage="1" errorTitle="Exception" sqref="G29"/>
    <dataValidation allowBlank="1" showInputMessage="1" showErrorMessage="1" errorTitle="Exception" sqref="H29"/>
    <dataValidation allowBlank="1" showInputMessage="1" showErrorMessage="1" errorTitle="Exception" sqref="I29"/>
    <dataValidation allowBlank="1" showInputMessage="1" showErrorMessage="1" errorTitle="Exception" sqref="J29"/>
    <dataValidation allowBlank="1" showInputMessage="1" showErrorMessage="1" errorTitle="Exception" sqref="B30"/>
    <dataValidation allowBlank="1" showInputMessage="1" showErrorMessage="1" errorTitle="Exception" sqref="C30"/>
    <dataValidation allowBlank="1" showInputMessage="1" showErrorMessage="1" errorTitle="Exception" sqref="D30"/>
    <dataValidation allowBlank="1" showInputMessage="1" showErrorMessage="1" errorTitle="Exception" sqref="E30"/>
    <dataValidation allowBlank="1" showInputMessage="1" showErrorMessage="1" errorTitle="Exception" sqref="G30"/>
    <dataValidation allowBlank="1" showInputMessage="1" showErrorMessage="1" errorTitle="Exception" sqref="H30"/>
    <dataValidation allowBlank="1" showInputMessage="1" showErrorMessage="1" errorTitle="Exception" sqref="I30"/>
    <dataValidation allowBlank="1" showInputMessage="1" showErrorMessage="1" errorTitle="Exception" sqref="J30"/>
    <dataValidation allowBlank="1" showInputMessage="1" showErrorMessage="1" errorTitle="Exception" sqref="B31"/>
    <dataValidation allowBlank="1" showInputMessage="1" showErrorMessage="1" errorTitle="Exception" sqref="C31"/>
    <dataValidation allowBlank="1" showInputMessage="1" showErrorMessage="1" errorTitle="Exception" sqref="D31"/>
    <dataValidation allowBlank="1" showInputMessage="1" showErrorMessage="1" errorTitle="Exception" sqref="E31"/>
    <dataValidation allowBlank="1" showInputMessage="1" showErrorMessage="1" errorTitle="Exception" sqref="G31"/>
    <dataValidation allowBlank="1" showInputMessage="1" showErrorMessage="1" errorTitle="Exception" sqref="H31"/>
    <dataValidation allowBlank="1" showInputMessage="1" showErrorMessage="1" errorTitle="Exception" sqref="I31"/>
    <dataValidation allowBlank="1" showInputMessage="1" showErrorMessage="1" errorTitle="Exception" sqref="J31"/>
    <dataValidation allowBlank="1" showInputMessage="1" showErrorMessage="1" errorTitle="Exception" sqref="B32"/>
    <dataValidation allowBlank="1" showInputMessage="1" showErrorMessage="1" errorTitle="Exception" sqref="C32"/>
    <dataValidation allowBlank="1" showInputMessage="1" showErrorMessage="1" errorTitle="Exception" sqref="D32"/>
    <dataValidation allowBlank="1" showInputMessage="1" showErrorMessage="1" errorTitle="Exception" sqref="E32"/>
    <dataValidation allowBlank="1" showInputMessage="1" showErrorMessage="1" errorTitle="Exception" sqref="G32"/>
    <dataValidation allowBlank="1" showInputMessage="1" showErrorMessage="1" errorTitle="Exception" sqref="H32"/>
    <dataValidation allowBlank="1" showInputMessage="1" showErrorMessage="1" errorTitle="Exception" sqref="I32"/>
    <dataValidation allowBlank="1" showInputMessage="1" showErrorMessage="1" errorTitle="Exception" sqref="J32"/>
    <dataValidation allowBlank="1" showInputMessage="1" showErrorMessage="1" errorTitle="Exception" sqref="B33"/>
    <dataValidation allowBlank="1" showInputMessage="1" showErrorMessage="1" errorTitle="Exception" sqref="C33"/>
    <dataValidation allowBlank="1" showInputMessage="1" showErrorMessage="1" errorTitle="Exception" sqref="D33"/>
    <dataValidation allowBlank="1" showInputMessage="1" showErrorMessage="1" errorTitle="Exception" sqref="E33"/>
    <dataValidation allowBlank="1" showInputMessage="1" showErrorMessage="1" errorTitle="Exception" sqref="G33"/>
    <dataValidation allowBlank="1" showInputMessage="1" showErrorMessage="1" errorTitle="Exception" sqref="H33"/>
    <dataValidation allowBlank="1" showInputMessage="1" showErrorMessage="1" errorTitle="Exception" sqref="I33"/>
    <dataValidation allowBlank="1" showInputMessage="1" showErrorMessage="1" errorTitle="Exception" sqref="J33"/>
    <dataValidation allowBlank="1" showInputMessage="1" showErrorMessage="1" errorTitle="Exception" sqref="B43"/>
    <dataValidation allowBlank="1" showInputMessage="1" showErrorMessage="1" errorTitle="Exception" sqref="C43"/>
    <dataValidation allowBlank="1" showInputMessage="1" showErrorMessage="1" errorTitle="Exception" sqref="D43"/>
    <dataValidation allowBlank="1" showInputMessage="1" showErrorMessage="1" errorTitle="Exception" sqref="E43"/>
    <dataValidation allowBlank="1" showInputMessage="1" showErrorMessage="1" errorTitle="Exception" sqref="G43"/>
    <dataValidation allowBlank="1" showInputMessage="1" showErrorMessage="1" errorTitle="Exception" sqref="H43"/>
    <dataValidation allowBlank="1" showInputMessage="1" showErrorMessage="1" errorTitle="Exception" sqref="I43"/>
    <dataValidation allowBlank="1" showInputMessage="1" showErrorMessage="1" errorTitle="Exception" sqref="J43"/>
    <dataValidation allowBlank="1" showInputMessage="1" showErrorMessage="1" errorTitle="Exception" sqref="B44"/>
    <dataValidation allowBlank="1" showInputMessage="1" showErrorMessage="1" errorTitle="Exception" sqref="C44"/>
    <dataValidation allowBlank="1" showInputMessage="1" showErrorMessage="1" errorTitle="Exception" sqref="D44"/>
    <dataValidation allowBlank="1" showInputMessage="1" showErrorMessage="1" errorTitle="Exception" sqref="E44"/>
    <dataValidation allowBlank="1" showInputMessage="1" showErrorMessage="1" errorTitle="Exception" sqref="G44"/>
    <dataValidation allowBlank="1" showInputMessage="1" showErrorMessage="1" errorTitle="Exception" sqref="H44"/>
    <dataValidation allowBlank="1" showInputMessage="1" showErrorMessage="1" errorTitle="Exception" sqref="I44"/>
    <dataValidation allowBlank="1" showInputMessage="1" showErrorMessage="1" errorTitle="Exception" sqref="J44"/>
    <dataValidation allowBlank="1" showInputMessage="1" showErrorMessage="1" errorTitle="Exception" sqref="B45"/>
    <dataValidation allowBlank="1" showInputMessage="1" showErrorMessage="1" errorTitle="Exception" sqref="C45"/>
    <dataValidation allowBlank="1" showInputMessage="1" showErrorMessage="1" errorTitle="Exception" sqref="D45"/>
    <dataValidation allowBlank="1" showInputMessage="1" showErrorMessage="1" errorTitle="Exception" sqref="E45"/>
    <dataValidation allowBlank="1" showInputMessage="1" showErrorMessage="1" errorTitle="Exception" sqref="G45"/>
    <dataValidation allowBlank="1" showInputMessage="1" showErrorMessage="1" errorTitle="Exception" sqref="H45"/>
    <dataValidation allowBlank="1" showInputMessage="1" showErrorMessage="1" errorTitle="Exception" sqref="I45"/>
    <dataValidation allowBlank="1" showInputMessage="1" showErrorMessage="1" errorTitle="Exception" sqref="J45"/>
    <dataValidation allowBlank="1" showInputMessage="1" showErrorMessage="1" errorTitle="Exception" sqref="B46"/>
    <dataValidation allowBlank="1" showInputMessage="1" showErrorMessage="1" errorTitle="Exception" sqref="C46"/>
    <dataValidation allowBlank="1" showInputMessage="1" showErrorMessage="1" errorTitle="Exception" sqref="D46"/>
    <dataValidation allowBlank="1" showInputMessage="1" showErrorMessage="1" errorTitle="Exception" sqref="E46"/>
    <dataValidation allowBlank="1" showInputMessage="1" showErrorMessage="1" errorTitle="Exception" sqref="G46"/>
    <dataValidation allowBlank="1" showInputMessage="1" showErrorMessage="1" errorTitle="Exception" sqref="H46"/>
    <dataValidation allowBlank="1" showInputMessage="1" showErrorMessage="1" errorTitle="Exception" sqref="I46"/>
    <dataValidation allowBlank="1" showInputMessage="1" showErrorMessage="1" errorTitle="Exception" sqref="J46"/>
    <dataValidation allowBlank="1" showInputMessage="1" showErrorMessage="1" errorTitle="Exception" sqref="B47"/>
    <dataValidation allowBlank="1" showInputMessage="1" showErrorMessage="1" errorTitle="Exception" sqref="C47"/>
    <dataValidation allowBlank="1" showInputMessage="1" showErrorMessage="1" errorTitle="Exception" sqref="D47"/>
    <dataValidation allowBlank="1" showInputMessage="1" showErrorMessage="1" errorTitle="Exception" sqref="E47"/>
    <dataValidation allowBlank="1" showInputMessage="1" showErrorMessage="1" errorTitle="Exception" sqref="G47"/>
    <dataValidation allowBlank="1" showInputMessage="1" showErrorMessage="1" errorTitle="Exception" sqref="H47"/>
    <dataValidation allowBlank="1" showInputMessage="1" showErrorMessage="1" errorTitle="Exception" sqref="I47"/>
    <dataValidation allowBlank="1" showInputMessage="1" showErrorMessage="1" errorTitle="Exception" sqref="J47"/>
    <dataValidation allowBlank="1" showInputMessage="1" showErrorMessage="1" errorTitle="Exception" sqref="B48"/>
    <dataValidation allowBlank="1" showInputMessage="1" showErrorMessage="1" errorTitle="Exception" sqref="C48"/>
    <dataValidation allowBlank="1" showInputMessage="1" showErrorMessage="1" errorTitle="Exception" sqref="D48"/>
    <dataValidation allowBlank="1" showInputMessage="1" showErrorMessage="1" errorTitle="Exception" sqref="E48"/>
    <dataValidation allowBlank="1" showInputMessage="1" showErrorMessage="1" errorTitle="Exception" sqref="G48"/>
    <dataValidation allowBlank="1" showInputMessage="1" showErrorMessage="1" errorTitle="Exception" sqref="H48"/>
    <dataValidation allowBlank="1" showInputMessage="1" showErrorMessage="1" errorTitle="Exception" sqref="I48"/>
    <dataValidation allowBlank="1" showInputMessage="1" showErrorMessage="1" errorTitle="Exception" sqref="J48"/>
    <dataValidation allowBlank="1" showInputMessage="1" showErrorMessage="1" errorTitle="Exception" sqref="B49"/>
    <dataValidation allowBlank="1" showInputMessage="1" showErrorMessage="1" errorTitle="Exception" sqref="C49"/>
    <dataValidation allowBlank="1" showInputMessage="1" showErrorMessage="1" errorTitle="Exception" sqref="D49"/>
    <dataValidation allowBlank="1" showInputMessage="1" showErrorMessage="1" errorTitle="Exception" sqref="E49"/>
    <dataValidation allowBlank="1" showInputMessage="1" showErrorMessage="1" errorTitle="Exception" sqref="G49"/>
    <dataValidation allowBlank="1" showInputMessage="1" showErrorMessage="1" errorTitle="Exception" sqref="H49"/>
    <dataValidation allowBlank="1" showInputMessage="1" showErrorMessage="1" errorTitle="Exception" sqref="I49"/>
    <dataValidation allowBlank="1" showInputMessage="1" showErrorMessage="1" errorTitle="Exception" sqref="J49"/>
    <dataValidation allowBlank="1" showInputMessage="1" showErrorMessage="1" errorTitle="Exception" sqref="B50"/>
    <dataValidation allowBlank="1" showInputMessage="1" showErrorMessage="1" errorTitle="Exception" sqref="C50"/>
    <dataValidation allowBlank="1" showInputMessage="1" showErrorMessage="1" errorTitle="Exception" sqref="D50"/>
    <dataValidation allowBlank="1" showInputMessage="1" showErrorMessage="1" errorTitle="Exception" sqref="E50"/>
    <dataValidation allowBlank="1" showInputMessage="1" showErrorMessage="1" errorTitle="Exception" sqref="G50"/>
    <dataValidation allowBlank="1" showInputMessage="1" showErrorMessage="1" errorTitle="Exception" sqref="H50"/>
    <dataValidation allowBlank="1" showInputMessage="1" showErrorMessage="1" errorTitle="Exception" sqref="I50"/>
    <dataValidation allowBlank="1" showInputMessage="1" showErrorMessage="1" errorTitle="Exception" sqref="J50"/>
    <dataValidation allowBlank="1" showInputMessage="1" showErrorMessage="1" errorTitle="Exception" sqref="B51"/>
    <dataValidation allowBlank="1" showInputMessage="1" showErrorMessage="1" errorTitle="Exception" sqref="C51"/>
    <dataValidation allowBlank="1" showInputMessage="1" showErrorMessage="1" errorTitle="Exception" sqref="D51"/>
    <dataValidation allowBlank="1" showInputMessage="1" showErrorMessage="1" errorTitle="Exception" sqref="E51"/>
    <dataValidation allowBlank="1" showInputMessage="1" showErrorMessage="1" errorTitle="Exception" sqref="G51"/>
    <dataValidation allowBlank="1" showInputMessage="1" showErrorMessage="1" errorTitle="Exception" sqref="H51"/>
    <dataValidation allowBlank="1" showInputMessage="1" showErrorMessage="1" errorTitle="Exception" sqref="I51"/>
    <dataValidation allowBlank="1" showInputMessage="1" showErrorMessage="1" errorTitle="Exception" sqref="J51"/>
    <dataValidation allowBlank="1" showInputMessage="1" showErrorMessage="1" errorTitle="Exception" sqref="B52"/>
    <dataValidation allowBlank="1" showInputMessage="1" showErrorMessage="1" errorTitle="Exception" sqref="C52"/>
    <dataValidation allowBlank="1" showInputMessage="1" showErrorMessage="1" errorTitle="Exception" sqref="D52"/>
    <dataValidation allowBlank="1" showInputMessage="1" showErrorMessage="1" errorTitle="Exception" sqref="E52"/>
    <dataValidation allowBlank="1" showInputMessage="1" showErrorMessage="1" errorTitle="Exception" sqref="G52"/>
    <dataValidation allowBlank="1" showInputMessage="1" showErrorMessage="1" errorTitle="Exception" sqref="H52"/>
    <dataValidation allowBlank="1" showInputMessage="1" showErrorMessage="1" errorTitle="Exception" sqref="I52"/>
    <dataValidation allowBlank="1" showInputMessage="1" showErrorMessage="1" errorTitle="Exception" sqref="J52"/>
    <dataValidation allowBlank="1" showInputMessage="1" showErrorMessage="1" errorTitle="Exception" sqref="B53"/>
    <dataValidation allowBlank="1" showInputMessage="1" showErrorMessage="1" errorTitle="Exception" sqref="C53"/>
    <dataValidation allowBlank="1" showInputMessage="1" showErrorMessage="1" errorTitle="Exception" sqref="D53"/>
    <dataValidation allowBlank="1" showInputMessage="1" showErrorMessage="1" errorTitle="Exception" sqref="E53"/>
    <dataValidation allowBlank="1" showInputMessage="1" showErrorMessage="1" errorTitle="Exception" sqref="G53"/>
    <dataValidation allowBlank="1" showInputMessage="1" showErrorMessage="1" errorTitle="Exception" sqref="H53"/>
    <dataValidation allowBlank="1" showInputMessage="1" showErrorMessage="1" errorTitle="Exception" sqref="I53"/>
    <dataValidation allowBlank="1" showInputMessage="1" showErrorMessage="1" errorTitle="Exception" sqref="J53"/>
    <dataValidation allowBlank="1" showInputMessage="1" showErrorMessage="1" errorTitle="Exception" sqref="B54"/>
    <dataValidation allowBlank="1" showInputMessage="1" showErrorMessage="1" errorTitle="Exception" sqref="C54"/>
    <dataValidation allowBlank="1" showInputMessage="1" showErrorMessage="1" errorTitle="Exception" sqref="D54"/>
    <dataValidation allowBlank="1" showInputMessage="1" showErrorMessage="1" errorTitle="Exception" sqref="E54"/>
    <dataValidation allowBlank="1" showInputMessage="1" showErrorMessage="1" errorTitle="Exception" sqref="G54"/>
    <dataValidation allowBlank="1" showInputMessage="1" showErrorMessage="1" errorTitle="Exception" sqref="H54"/>
    <dataValidation allowBlank="1" showInputMessage="1" showErrorMessage="1" errorTitle="Exception" sqref="I54"/>
    <dataValidation allowBlank="1" showInputMessage="1" showErrorMessage="1" errorTitle="Exception" sqref="J54"/>
    <dataValidation allowBlank="1" showInputMessage="1" showErrorMessage="1" errorTitle="Exception" sqref="B55"/>
    <dataValidation allowBlank="1" showInputMessage="1" showErrorMessage="1" errorTitle="Exception" sqref="C55"/>
    <dataValidation allowBlank="1" showInputMessage="1" showErrorMessage="1" errorTitle="Exception" sqref="D55"/>
    <dataValidation allowBlank="1" showInputMessage="1" showErrorMessage="1" errorTitle="Exception" sqref="E55"/>
    <dataValidation allowBlank="1" showInputMessage="1" showErrorMessage="1" errorTitle="Exception" sqref="G55"/>
    <dataValidation allowBlank="1" showInputMessage="1" showErrorMessage="1" errorTitle="Exception" sqref="H55"/>
    <dataValidation allowBlank="1" showInputMessage="1" showErrorMessage="1" errorTitle="Exception" sqref="I55"/>
    <dataValidation allowBlank="1" showInputMessage="1" showErrorMessage="1" errorTitle="Exception" sqref="J55"/>
    <dataValidation allowBlank="1" showInputMessage="1" showErrorMessage="1" errorTitle="Exception" sqref="B56"/>
    <dataValidation allowBlank="1" showInputMessage="1" showErrorMessage="1" errorTitle="Exception" sqref="C56"/>
    <dataValidation allowBlank="1" showInputMessage="1" showErrorMessage="1" errorTitle="Exception" sqref="D56"/>
    <dataValidation allowBlank="1" showInputMessage="1" showErrorMessage="1" errorTitle="Exception" sqref="E56"/>
    <dataValidation allowBlank="1" showInputMessage="1" showErrorMessage="1" errorTitle="Exception" sqref="G56"/>
    <dataValidation allowBlank="1" showInputMessage="1" showErrorMessage="1" errorTitle="Exception" sqref="H56"/>
    <dataValidation allowBlank="1" showInputMessage="1" showErrorMessage="1" errorTitle="Exception" sqref="I56"/>
    <dataValidation allowBlank="1" showInputMessage="1" showErrorMessage="1" errorTitle="Exception" sqref="J56"/>
    <dataValidation allowBlank="1" showInputMessage="1" showErrorMessage="1" errorTitle="Exception" sqref="B57"/>
    <dataValidation allowBlank="1" showInputMessage="1" showErrorMessage="1" errorTitle="Exception" sqref="C57"/>
    <dataValidation allowBlank="1" showInputMessage="1" showErrorMessage="1" errorTitle="Exception" sqref="D57"/>
    <dataValidation allowBlank="1" showInputMessage="1" showErrorMessage="1" errorTitle="Exception" sqref="E57"/>
    <dataValidation allowBlank="1" showInputMessage="1" showErrorMessage="1" errorTitle="Exception" sqref="G57"/>
    <dataValidation allowBlank="1" showInputMessage="1" showErrorMessage="1" errorTitle="Exception" sqref="H57"/>
    <dataValidation allowBlank="1" showInputMessage="1" showErrorMessage="1" errorTitle="Exception" sqref="I57"/>
    <dataValidation allowBlank="1" showInputMessage="1" showErrorMessage="1" errorTitle="Exception" sqref="J57"/>
    <dataValidation allowBlank="1" showInputMessage="1" showErrorMessage="1" errorTitle="Exception" sqref="B58"/>
    <dataValidation allowBlank="1" showInputMessage="1" showErrorMessage="1" errorTitle="Exception" sqref="C58"/>
    <dataValidation allowBlank="1" showInputMessage="1" showErrorMessage="1" errorTitle="Exception" sqref="D58"/>
    <dataValidation allowBlank="1" showInputMessage="1" showErrorMessage="1" errorTitle="Exception" sqref="E58"/>
    <dataValidation allowBlank="1" showInputMessage="1" showErrorMessage="1" errorTitle="Exception" sqref="G58"/>
    <dataValidation allowBlank="1" showInputMessage="1" showErrorMessage="1" errorTitle="Exception" sqref="H58"/>
    <dataValidation allowBlank="1" showInputMessage="1" showErrorMessage="1" errorTitle="Exception" sqref="I58"/>
    <dataValidation allowBlank="1" showInputMessage="1" showErrorMessage="1" errorTitle="Exception" sqref="J58"/>
    <dataValidation allowBlank="1" showInputMessage="1" showErrorMessage="1" errorTitle="Exception" sqref="B59"/>
    <dataValidation allowBlank="1" showInputMessage="1" showErrorMessage="1" errorTitle="Exception" sqref="C59"/>
    <dataValidation allowBlank="1" showInputMessage="1" showErrorMessage="1" errorTitle="Exception" sqref="D59"/>
    <dataValidation allowBlank="1" showInputMessage="1" showErrorMessage="1" errorTitle="Exception" sqref="E59"/>
    <dataValidation allowBlank="1" showInputMessage="1" showErrorMessage="1" errorTitle="Exception" sqref="G59"/>
    <dataValidation allowBlank="1" showInputMessage="1" showErrorMessage="1" errorTitle="Exception" sqref="H59"/>
    <dataValidation allowBlank="1" showInputMessage="1" showErrorMessage="1" errorTitle="Exception" sqref="I59"/>
    <dataValidation allowBlank="1" showInputMessage="1" showErrorMessage="1" errorTitle="Exception" sqref="J59"/>
    <dataValidation allowBlank="1" showInputMessage="1" showErrorMessage="1" errorTitle="Exception" sqref="B60"/>
    <dataValidation allowBlank="1" showInputMessage="1" showErrorMessage="1" errorTitle="Exception" sqref="C60"/>
    <dataValidation allowBlank="1" showInputMessage="1" showErrorMessage="1" errorTitle="Exception" sqref="D60"/>
    <dataValidation allowBlank="1" showInputMessage="1" showErrorMessage="1" errorTitle="Exception" sqref="E60"/>
    <dataValidation allowBlank="1" showInputMessage="1" showErrorMessage="1" errorTitle="Exception" sqref="G60"/>
    <dataValidation allowBlank="1" showInputMessage="1" showErrorMessage="1" errorTitle="Exception" sqref="H60"/>
    <dataValidation allowBlank="1" showInputMessage="1" showErrorMessage="1" errorTitle="Exception" sqref="I60"/>
    <dataValidation allowBlank="1" showInputMessage="1" showErrorMessage="1" errorTitle="Exception" sqref="J60"/>
    <dataValidation allowBlank="1" showInputMessage="1" showErrorMessage="1" errorTitle="Exception" sqref="B61"/>
    <dataValidation allowBlank="1" showInputMessage="1" showErrorMessage="1" errorTitle="Exception" sqref="C61"/>
    <dataValidation allowBlank="1" showInputMessage="1" showErrorMessage="1" errorTitle="Exception" sqref="D61"/>
    <dataValidation allowBlank="1" showInputMessage="1" showErrorMessage="1" errorTitle="Exception" sqref="E61"/>
    <dataValidation allowBlank="1" showInputMessage="1" showErrorMessage="1" errorTitle="Exception" sqref="G61"/>
    <dataValidation allowBlank="1" showInputMessage="1" showErrorMessage="1" errorTitle="Exception" sqref="H61"/>
    <dataValidation allowBlank="1" showInputMessage="1" showErrorMessage="1" errorTitle="Exception" sqref="I61"/>
    <dataValidation allowBlank="1" showInputMessage="1" showErrorMessage="1" errorTitle="Exception" sqref="J61"/>
    <dataValidation allowBlank="1" showInputMessage="1" showErrorMessage="1" errorTitle="Exception" sqref="B62"/>
    <dataValidation allowBlank="1" showInputMessage="1" showErrorMessage="1" errorTitle="Exception" sqref="C62"/>
    <dataValidation allowBlank="1" showInputMessage="1" showErrorMessage="1" errorTitle="Exception" sqref="D62"/>
    <dataValidation allowBlank="1" showInputMessage="1" showErrorMessage="1" errorTitle="Exception" sqref="E62"/>
    <dataValidation allowBlank="1" showInputMessage="1" showErrorMessage="1" errorTitle="Exception" sqref="G62"/>
    <dataValidation allowBlank="1" showInputMessage="1" showErrorMessage="1" errorTitle="Exception" sqref="H62"/>
    <dataValidation allowBlank="1" showInputMessage="1" showErrorMessage="1" errorTitle="Exception" sqref="I62"/>
    <dataValidation allowBlank="1" showInputMessage="1" showErrorMessage="1" errorTitle="Exception" sqref="J62"/>
    <dataValidation allowBlank="1" showInputMessage="1" showErrorMessage="1" errorTitle="Exception" sqref="B63"/>
    <dataValidation allowBlank="1" showInputMessage="1" showErrorMessage="1" errorTitle="Exception" sqref="C63"/>
    <dataValidation allowBlank="1" showInputMessage="1" showErrorMessage="1" errorTitle="Exception" sqref="D63"/>
    <dataValidation allowBlank="1" showInputMessage="1" showErrorMessage="1" errorTitle="Exception" sqref="E63"/>
    <dataValidation allowBlank="1" showInputMessage="1" showErrorMessage="1" errorTitle="Exception" sqref="G63"/>
    <dataValidation allowBlank="1" showInputMessage="1" showErrorMessage="1" errorTitle="Exception" sqref="H63"/>
    <dataValidation allowBlank="1" showInputMessage="1" showErrorMessage="1" errorTitle="Exception" sqref="I63"/>
    <dataValidation allowBlank="1" showInputMessage="1" showErrorMessage="1" errorTitle="Exception" sqref="J63"/>
    <dataValidation allowBlank="1" showInputMessage="1" showErrorMessage="1" errorTitle="Exception" sqref="B64"/>
    <dataValidation allowBlank="1" showInputMessage="1" showErrorMessage="1" errorTitle="Exception" sqref="C64"/>
    <dataValidation allowBlank="1" showInputMessage="1" showErrorMessage="1" errorTitle="Exception" sqref="D64"/>
    <dataValidation allowBlank="1" showInputMessage="1" showErrorMessage="1" errorTitle="Exception" sqref="E64"/>
    <dataValidation allowBlank="1" showInputMessage="1" showErrorMessage="1" errorTitle="Exception" sqref="G64"/>
    <dataValidation allowBlank="1" showInputMessage="1" showErrorMessage="1" errorTitle="Exception" sqref="H64"/>
    <dataValidation allowBlank="1" showInputMessage="1" showErrorMessage="1" errorTitle="Exception" sqref="I64"/>
    <dataValidation allowBlank="1" showInputMessage="1" showErrorMessage="1" errorTitle="Exception" sqref="J64"/>
  </dataValidations>
  <pageMargins left="0.7" right="0.7" top="0.75" bottom="0.75" header="0.3" footer="0.3"/>
  <pageSetup orientation="portrait" horizontalDpi="1200" verticalDpi="0" r:id="rId1"/>
  <drawing r:id="rId2"/>
  <legacyDrawing r:id="rId3"/>
  <controls>
    <mc:AlternateContent xmlns:mc="http://schemas.openxmlformats.org/markup-compatibility/2006">
      <mc:Choice Requires="x14">
        <control shapeId="9221" r:id="rId4" name="CELLDATASAFEXL29">
          <controlPr defaultSize="0" disabled="1" autoLine="0" r:id="rId5">
            <anchor moveWithCells="1">
              <from>
                <xdr:col>0</xdr:col>
                <xdr:colOff>0</xdr:colOff>
                <xdr:row>0</xdr:row>
                <xdr:rowOff>0</xdr:rowOff>
              </from>
              <to>
                <xdr:col>103</xdr:col>
                <xdr:colOff>586740</xdr:colOff>
                <xdr:row>692</xdr:row>
                <xdr:rowOff>167640</xdr:rowOff>
              </to>
            </anchor>
          </controlPr>
        </control>
      </mc:Choice>
      <mc:Fallback>
        <control shapeId="9221" r:id="rId4" name="CELLDATASAFEXL29"/>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Y41"/>
  <sheetViews>
    <sheetView workbookViewId="0">
      <selection sqref="A1:C1"/>
    </sheetView>
  </sheetViews>
  <sheetFormatPr defaultRowHeight="14.4" x14ac:dyDescent="0.3"/>
  <cols>
    <col min="7" max="12" width="6.44140625" customWidth="1"/>
    <col min="14" max="14" width="2.77734375" bestFit="1" customWidth="1"/>
    <col min="15" max="15" width="3" bestFit="1" customWidth="1"/>
    <col min="16" max="16" width="4" customWidth="1"/>
    <col min="17" max="17" width="3" bestFit="1" customWidth="1"/>
    <col min="18" max="18" width="2.77734375" bestFit="1" customWidth="1"/>
    <col min="19" max="19" width="3.5546875" customWidth="1"/>
    <col min="20" max="20" width="3" bestFit="1" customWidth="1"/>
    <col min="21" max="21" width="2.77734375" bestFit="1" customWidth="1"/>
    <col min="22" max="22" width="2.77734375" customWidth="1"/>
    <col min="23" max="23" width="2.77734375" bestFit="1" customWidth="1"/>
    <col min="24" max="24" width="4" bestFit="1" customWidth="1"/>
    <col min="25" max="25" width="3" bestFit="1" customWidth="1"/>
  </cols>
  <sheetData>
    <row r="1" spans="1:25" ht="15.75" customHeight="1" x14ac:dyDescent="0.3">
      <c r="A1" s="181" t="str">
        <f ca="1">A12</f>
        <v>PLN-d5VA-SHF</v>
      </c>
      <c r="B1" s="181"/>
      <c r="C1" s="181"/>
      <c r="D1" s="124"/>
      <c r="E1" s="124"/>
      <c r="F1" s="124"/>
      <c r="G1" s="119" t="s">
        <v>57</v>
      </c>
      <c r="H1" s="119" t="s">
        <v>58</v>
      </c>
      <c r="I1" s="119" t="s">
        <v>58</v>
      </c>
      <c r="J1" s="119" t="s">
        <v>58</v>
      </c>
      <c r="K1" s="119" t="s">
        <v>58</v>
      </c>
      <c r="L1" s="119" t="s">
        <v>59</v>
      </c>
      <c r="M1" s="86"/>
      <c r="N1" s="182" t="s">
        <v>60</v>
      </c>
      <c r="O1" s="182"/>
      <c r="P1" s="125"/>
      <c r="Q1" s="182" t="s">
        <v>61</v>
      </c>
      <c r="R1" s="182"/>
      <c r="S1" s="125"/>
      <c r="T1" s="182" t="s">
        <v>62</v>
      </c>
      <c r="U1" s="182"/>
      <c r="V1" s="149"/>
      <c r="W1" s="182" t="s">
        <v>63</v>
      </c>
      <c r="X1" s="182"/>
      <c r="Y1" s="182"/>
    </row>
    <row r="2" spans="1:25" ht="15.75" customHeight="1" x14ac:dyDescent="0.3">
      <c r="A2" s="120" t="s">
        <v>64</v>
      </c>
      <c r="B2" s="109">
        <f>Answers!B2</f>
        <v>0</v>
      </c>
      <c r="C2" s="109" t="str">
        <f>SUBSTITUTE(B2," ","")</f>
        <v>0</v>
      </c>
      <c r="D2" s="109" t="str">
        <f>SUBSTITUTE(C2,"'","")</f>
        <v>0</v>
      </c>
      <c r="E2" s="109" t="str">
        <f>SUBSTITUTE(D2,"-","")</f>
        <v>0</v>
      </c>
      <c r="F2" s="109" t="str">
        <f>UPPER(E2)</f>
        <v>0</v>
      </c>
      <c r="G2" s="110" t="str">
        <f>LEFT(F2,1)</f>
        <v>0</v>
      </c>
      <c r="H2" s="110">
        <f>VLOOKUP(G2,$N$2:$O$37,2)</f>
        <v>26</v>
      </c>
      <c r="I2" s="111">
        <f>B17</f>
        <v>18</v>
      </c>
      <c r="J2" s="112">
        <f ca="1">H2+I2+$B$6</f>
        <v>49</v>
      </c>
      <c r="K2" s="113">
        <f ca="1">IF(J2&gt;35,J2-36,J2)</f>
        <v>13</v>
      </c>
      <c r="L2" s="110" t="str">
        <f ca="1">VLOOKUP(K2,$T$2:$U$37,2)</f>
        <v>P</v>
      </c>
      <c r="M2" s="86"/>
      <c r="N2" s="122" t="s">
        <v>65</v>
      </c>
      <c r="O2" s="122">
        <v>26</v>
      </c>
      <c r="P2" s="125"/>
      <c r="Q2" s="119">
        <v>0</v>
      </c>
      <c r="R2" s="119" t="s">
        <v>1</v>
      </c>
      <c r="S2" s="125"/>
      <c r="T2" s="122">
        <v>0</v>
      </c>
      <c r="U2" s="119" t="s">
        <v>1</v>
      </c>
      <c r="V2" s="129"/>
      <c r="W2" s="119">
        <v>2</v>
      </c>
      <c r="X2" s="110">
        <f>CODE(W2)</f>
        <v>50</v>
      </c>
      <c r="Y2" s="122">
        <v>24</v>
      </c>
    </row>
    <row r="3" spans="1:25" x14ac:dyDescent="0.3">
      <c r="A3" s="120" t="s">
        <v>66</v>
      </c>
      <c r="B3" s="109">
        <f>Answers!D2</f>
        <v>0</v>
      </c>
      <c r="C3" s="109" t="str">
        <f>SUBSTITUTE(B3," ","")</f>
        <v>0</v>
      </c>
      <c r="D3" s="109" t="str">
        <f>SUBSTITUTE(C3,"'","")</f>
        <v>0</v>
      </c>
      <c r="E3" s="109" t="str">
        <f>SUBSTITUTE(D3,"-","")</f>
        <v>0</v>
      </c>
      <c r="F3" s="109" t="str">
        <f>UPPER(E3)</f>
        <v>0</v>
      </c>
      <c r="G3" s="110" t="str">
        <f>LEFT(F3,1)</f>
        <v>0</v>
      </c>
      <c r="H3" s="110">
        <f>VLOOKUP(G3,$N$2:$O$37,2)</f>
        <v>26</v>
      </c>
      <c r="I3" s="111">
        <f>B18</f>
        <v>15</v>
      </c>
      <c r="J3" s="112">
        <f ca="1">H3+I3+$B$6</f>
        <v>46</v>
      </c>
      <c r="K3" s="113">
        <f t="shared" ref="K3:K5" ca="1" si="0">IF(J3&gt;35,J3-36,J3)</f>
        <v>10</v>
      </c>
      <c r="L3" s="110" t="str">
        <f ca="1">VLOOKUP(K3,$T$2:$U$37,2)</f>
        <v>L</v>
      </c>
      <c r="M3" s="86"/>
      <c r="N3" s="122" t="s">
        <v>67</v>
      </c>
      <c r="O3" s="122">
        <v>27</v>
      </c>
      <c r="P3" s="129"/>
      <c r="Q3" s="122">
        <v>1</v>
      </c>
      <c r="R3" s="119" t="s">
        <v>2</v>
      </c>
      <c r="S3" s="129"/>
      <c r="T3" s="122">
        <v>1</v>
      </c>
      <c r="U3" s="119" t="s">
        <v>2</v>
      </c>
      <c r="V3" s="129"/>
      <c r="W3" s="119">
        <v>3</v>
      </c>
      <c r="X3" s="110">
        <f t="shared" ref="X3:X37" si="1">CODE(W3)</f>
        <v>51</v>
      </c>
      <c r="Y3" s="122">
        <v>25</v>
      </c>
    </row>
    <row r="4" spans="1:25" x14ac:dyDescent="0.3">
      <c r="A4" s="86"/>
      <c r="B4" s="109">
        <f>Answers!A2</f>
        <v>0</v>
      </c>
      <c r="C4" s="124"/>
      <c r="D4" s="124"/>
      <c r="E4" s="124"/>
      <c r="F4" s="109" t="str">
        <f>IF(B4=100,"00",TEXT(B4,"0"))</f>
        <v>0</v>
      </c>
      <c r="G4" s="110" t="str">
        <f>LEFT(F4,1)</f>
        <v>0</v>
      </c>
      <c r="H4" s="110">
        <f>VLOOKUP(G4,$N$2:$O$37,2)</f>
        <v>26</v>
      </c>
      <c r="I4" s="111">
        <f>B19</f>
        <v>17</v>
      </c>
      <c r="J4" s="112">
        <f ca="1">H4+I4+$B$6</f>
        <v>48</v>
      </c>
      <c r="K4" s="113">
        <f t="shared" ca="1" si="0"/>
        <v>12</v>
      </c>
      <c r="L4" s="110" t="str">
        <f ca="1">VLOOKUP(K4,$T$2:$U$37,2)</f>
        <v>N</v>
      </c>
      <c r="M4" s="86"/>
      <c r="N4" s="122" t="s">
        <v>68</v>
      </c>
      <c r="O4" s="122">
        <v>28</v>
      </c>
      <c r="P4" s="129"/>
      <c r="Q4" s="122">
        <v>2</v>
      </c>
      <c r="R4" s="119" t="s">
        <v>3</v>
      </c>
      <c r="S4" s="129"/>
      <c r="T4" s="122">
        <v>2</v>
      </c>
      <c r="U4" s="119" t="s">
        <v>3</v>
      </c>
      <c r="V4" s="129"/>
      <c r="W4" s="123">
        <v>4</v>
      </c>
      <c r="X4" s="110">
        <f t="shared" si="1"/>
        <v>52</v>
      </c>
      <c r="Y4" s="122">
        <v>26</v>
      </c>
    </row>
    <row r="5" spans="1:25" x14ac:dyDescent="0.3">
      <c r="A5" s="86"/>
      <c r="B5" s="124"/>
      <c r="C5" s="124"/>
      <c r="D5" s="124"/>
      <c r="E5" s="124"/>
      <c r="F5" s="124"/>
      <c r="G5" s="110" t="str">
        <f>IF(F4&lt;&gt;"0",MID(F4,2,1),"0")</f>
        <v>0</v>
      </c>
      <c r="H5" s="110">
        <f>VLOOKUP(G5,$N$2:$O$37,2)</f>
        <v>26</v>
      </c>
      <c r="I5" s="111">
        <f>B20</f>
        <v>4</v>
      </c>
      <c r="J5" s="112">
        <f ca="1">H5+I5+$B$6</f>
        <v>35</v>
      </c>
      <c r="K5" s="113">
        <f t="shared" ca="1" si="0"/>
        <v>35</v>
      </c>
      <c r="L5" s="110" t="str">
        <f ca="1">VLOOKUP(K5,$T$2:$U$37,2)</f>
        <v>d</v>
      </c>
      <c r="M5" s="86"/>
      <c r="N5" s="122" t="s">
        <v>69</v>
      </c>
      <c r="O5" s="122">
        <v>29</v>
      </c>
      <c r="P5" s="129"/>
      <c r="Q5" s="122">
        <v>3</v>
      </c>
      <c r="R5" s="119" t="s">
        <v>4</v>
      </c>
      <c r="S5" s="129"/>
      <c r="T5" s="122">
        <v>3</v>
      </c>
      <c r="U5" s="119" t="s">
        <v>4</v>
      </c>
      <c r="V5" s="129"/>
      <c r="W5" s="123">
        <v>5</v>
      </c>
      <c r="X5" s="110">
        <f t="shared" si="1"/>
        <v>53</v>
      </c>
      <c r="Y5" s="122">
        <v>27</v>
      </c>
    </row>
    <row r="6" spans="1:25" x14ac:dyDescent="0.3">
      <c r="A6" s="120" t="s">
        <v>30</v>
      </c>
      <c r="B6" s="115">
        <f ca="1">RANDBETWEEN(2,9)</f>
        <v>5</v>
      </c>
      <c r="C6" s="124"/>
      <c r="D6" s="124"/>
      <c r="E6" s="124"/>
      <c r="F6" s="124"/>
      <c r="G6" s="114" t="str">
        <f ca="1">TEXT(B6,"0")</f>
        <v>5</v>
      </c>
      <c r="H6" s="125"/>
      <c r="I6" s="125"/>
      <c r="J6" s="125"/>
      <c r="K6" s="125"/>
      <c r="L6" s="114" t="str">
        <f ca="1">TEXT(B6,"0")</f>
        <v>5</v>
      </c>
      <c r="M6" s="86"/>
      <c r="N6" s="122" t="s">
        <v>70</v>
      </c>
      <c r="O6" s="122">
        <v>30</v>
      </c>
      <c r="P6" s="129"/>
      <c r="Q6" s="122">
        <v>4</v>
      </c>
      <c r="R6" s="119" t="s">
        <v>5</v>
      </c>
      <c r="S6" s="129"/>
      <c r="T6" s="122">
        <v>4</v>
      </c>
      <c r="U6" s="119" t="s">
        <v>5</v>
      </c>
      <c r="V6" s="129"/>
      <c r="W6" s="123">
        <v>6</v>
      </c>
      <c r="X6" s="110">
        <f t="shared" si="1"/>
        <v>54</v>
      </c>
      <c r="Y6" s="122">
        <v>28</v>
      </c>
    </row>
    <row r="7" spans="1:25" x14ac:dyDescent="0.3">
      <c r="A7" s="120" t="s">
        <v>71</v>
      </c>
      <c r="B7" s="109">
        <f ca="1">HOUR(NOW())</f>
        <v>14</v>
      </c>
      <c r="C7" s="124"/>
      <c r="D7" s="124"/>
      <c r="E7" s="124"/>
      <c r="F7" s="124"/>
      <c r="G7" s="110" t="str">
        <f ca="1">VLOOKUP(B7,Q2:R37,2)</f>
        <v>O</v>
      </c>
      <c r="H7" s="110">
        <f ca="1">VLOOKUP(G7,$N$2:$O$37,2)</f>
        <v>14</v>
      </c>
      <c r="I7" s="111">
        <f>B21</f>
        <v>0</v>
      </c>
      <c r="J7" s="112">
        <f ca="1">H7+I7+$B$6</f>
        <v>19</v>
      </c>
      <c r="K7" s="113">
        <f t="shared" ref="K7:K11" ca="1" si="2">IF(J7&gt;35,J7-36,J7)</f>
        <v>19</v>
      </c>
      <c r="L7" s="110" t="str">
        <f ca="1">VLOOKUP(K7,$T$2:$U$37,2)</f>
        <v>V</v>
      </c>
      <c r="M7" s="86"/>
      <c r="N7" s="122" t="s">
        <v>72</v>
      </c>
      <c r="O7" s="122">
        <v>31</v>
      </c>
      <c r="P7" s="129"/>
      <c r="Q7" s="122">
        <v>5</v>
      </c>
      <c r="R7" s="119" t="s">
        <v>6</v>
      </c>
      <c r="S7" s="129"/>
      <c r="T7" s="122">
        <v>5</v>
      </c>
      <c r="U7" s="119" t="s">
        <v>6</v>
      </c>
      <c r="V7" s="129"/>
      <c r="W7" s="123">
        <v>7</v>
      </c>
      <c r="X7" s="110">
        <f t="shared" si="1"/>
        <v>55</v>
      </c>
      <c r="Y7" s="122">
        <v>29</v>
      </c>
    </row>
    <row r="8" spans="1:25" x14ac:dyDescent="0.3">
      <c r="A8" s="120" t="s">
        <v>73</v>
      </c>
      <c r="B8" s="109">
        <f ca="1">MINUTE(NOW())</f>
        <v>23</v>
      </c>
      <c r="C8" s="124"/>
      <c r="D8" s="124"/>
      <c r="E8" s="124"/>
      <c r="F8" s="109" t="str">
        <f ca="1">TEXT(B8,"00")</f>
        <v>23</v>
      </c>
      <c r="G8" s="110" t="str">
        <f ca="1">LEFT(F8,1)</f>
        <v>2</v>
      </c>
      <c r="H8" s="110">
        <f ca="1">VLOOKUP(G8,$N$2:$O$37,2)</f>
        <v>28</v>
      </c>
      <c r="I8" s="111">
        <f>B22</f>
        <v>3</v>
      </c>
      <c r="J8" s="112">
        <f ca="1">H8+I8+$B$6</f>
        <v>36</v>
      </c>
      <c r="K8" s="113">
        <f t="shared" ca="1" si="2"/>
        <v>0</v>
      </c>
      <c r="L8" s="110" t="str">
        <f ca="1">VLOOKUP(K8,$T$2:$U$37,2)</f>
        <v>A</v>
      </c>
      <c r="M8" s="86"/>
      <c r="N8" s="122" t="s">
        <v>74</v>
      </c>
      <c r="O8" s="122">
        <v>32</v>
      </c>
      <c r="P8" s="129"/>
      <c r="Q8" s="122">
        <v>6</v>
      </c>
      <c r="R8" s="119" t="s">
        <v>7</v>
      </c>
      <c r="S8" s="129"/>
      <c r="T8" s="122">
        <v>6</v>
      </c>
      <c r="U8" s="119" t="s">
        <v>7</v>
      </c>
      <c r="V8" s="129"/>
      <c r="W8" s="123">
        <v>8</v>
      </c>
      <c r="X8" s="110">
        <f t="shared" si="1"/>
        <v>56</v>
      </c>
      <c r="Y8" s="122">
        <v>30</v>
      </c>
    </row>
    <row r="9" spans="1:25" x14ac:dyDescent="0.3">
      <c r="A9" s="86"/>
      <c r="B9" s="124"/>
      <c r="C9" s="124"/>
      <c r="D9" s="124"/>
      <c r="E9" s="124"/>
      <c r="F9" s="124"/>
      <c r="G9" s="110" t="str">
        <f ca="1">MID(F8,2,1)</f>
        <v>3</v>
      </c>
      <c r="H9" s="110">
        <f ca="1">VLOOKUP(G9,$N$2:$O$37,2)</f>
        <v>29</v>
      </c>
      <c r="I9" s="111">
        <f>B23</f>
        <v>18</v>
      </c>
      <c r="J9" s="112">
        <f ca="1">H9+I9+$B$6</f>
        <v>52</v>
      </c>
      <c r="K9" s="113">
        <f t="shared" ca="1" si="2"/>
        <v>16</v>
      </c>
      <c r="L9" s="110" t="str">
        <f ca="1">VLOOKUP(K9,$T$2:$U$37,2)</f>
        <v>S</v>
      </c>
      <c r="M9" s="86"/>
      <c r="N9" s="122" t="s">
        <v>75</v>
      </c>
      <c r="O9" s="122">
        <v>33</v>
      </c>
      <c r="P9" s="129"/>
      <c r="Q9" s="122">
        <v>7</v>
      </c>
      <c r="R9" s="119" t="s">
        <v>8</v>
      </c>
      <c r="S9" s="129"/>
      <c r="T9" s="122">
        <v>7</v>
      </c>
      <c r="U9" s="119" t="s">
        <v>8</v>
      </c>
      <c r="V9" s="129"/>
      <c r="W9" s="122">
        <v>9</v>
      </c>
      <c r="X9" s="110">
        <f t="shared" si="1"/>
        <v>57</v>
      </c>
      <c r="Y9" s="122">
        <v>31</v>
      </c>
    </row>
    <row r="10" spans="1:25" x14ac:dyDescent="0.3">
      <c r="A10" s="120" t="s">
        <v>76</v>
      </c>
      <c r="B10" s="109">
        <f ca="1">SECOND(NOW())</f>
        <v>56</v>
      </c>
      <c r="C10" s="124"/>
      <c r="D10" s="124"/>
      <c r="E10" s="124"/>
      <c r="F10" s="109" t="str">
        <f ca="1">TEXT(B10,"00")</f>
        <v>56</v>
      </c>
      <c r="G10" s="110" t="str">
        <f ca="1">LEFT(F10,1)</f>
        <v>5</v>
      </c>
      <c r="H10" s="110">
        <f ca="1">VLOOKUP(G10,$N$2:$O$37,2)</f>
        <v>31</v>
      </c>
      <c r="I10" s="111">
        <f>B24</f>
        <v>7</v>
      </c>
      <c r="J10" s="112">
        <f ca="1">H10+I10+$B$6</f>
        <v>43</v>
      </c>
      <c r="K10" s="113">
        <f t="shared" ca="1" si="2"/>
        <v>7</v>
      </c>
      <c r="L10" s="110" t="str">
        <f ca="1">VLOOKUP(K10,$T$2:$U$37,2)</f>
        <v>H</v>
      </c>
      <c r="M10" s="86"/>
      <c r="N10" s="122" t="s">
        <v>77</v>
      </c>
      <c r="O10" s="122">
        <v>34</v>
      </c>
      <c r="P10" s="129"/>
      <c r="Q10" s="122">
        <v>8</v>
      </c>
      <c r="R10" s="119" t="s">
        <v>9</v>
      </c>
      <c r="S10" s="129"/>
      <c r="T10" s="122">
        <v>8</v>
      </c>
      <c r="U10" s="119" t="s">
        <v>10</v>
      </c>
      <c r="V10" s="129"/>
      <c r="W10" s="119" t="s">
        <v>1</v>
      </c>
      <c r="X10" s="110">
        <f t="shared" si="1"/>
        <v>65</v>
      </c>
      <c r="Y10" s="122">
        <v>0</v>
      </c>
    </row>
    <row r="11" spans="1:25" x14ac:dyDescent="0.3">
      <c r="A11" s="86"/>
      <c r="B11" s="124"/>
      <c r="C11" s="124"/>
      <c r="D11" s="124"/>
      <c r="E11" s="124"/>
      <c r="F11" s="124"/>
      <c r="G11" s="110" t="str">
        <f ca="1">MID(F10,2,1)</f>
        <v>6</v>
      </c>
      <c r="H11" s="110">
        <f ca="1">VLOOKUP(G11,$N$2:$O$37,2)</f>
        <v>32</v>
      </c>
      <c r="I11" s="111">
        <f>B25</f>
        <v>4</v>
      </c>
      <c r="J11" s="112">
        <f ca="1">H11+I11+$B$6</f>
        <v>41</v>
      </c>
      <c r="K11" s="113">
        <f t="shared" ca="1" si="2"/>
        <v>5</v>
      </c>
      <c r="L11" s="110" t="str">
        <f ca="1">VLOOKUP(K11,$T$2:$U$37,2)</f>
        <v>F</v>
      </c>
      <c r="M11" s="86"/>
      <c r="N11" s="122" t="s">
        <v>78</v>
      </c>
      <c r="O11" s="122">
        <v>35</v>
      </c>
      <c r="P11" s="129"/>
      <c r="Q11" s="122">
        <v>9</v>
      </c>
      <c r="R11" s="119" t="s">
        <v>10</v>
      </c>
      <c r="S11" s="129"/>
      <c r="T11" s="122">
        <v>9</v>
      </c>
      <c r="U11" s="119" t="s">
        <v>11</v>
      </c>
      <c r="V11" s="129"/>
      <c r="W11" s="119" t="s">
        <v>2</v>
      </c>
      <c r="X11" s="110">
        <f t="shared" si="1"/>
        <v>66</v>
      </c>
      <c r="Y11" s="122">
        <v>1</v>
      </c>
    </row>
    <row r="12" spans="1:25" x14ac:dyDescent="0.3">
      <c r="A12" s="116" t="str">
        <f ca="1">L2&amp;L3&amp;L4&amp;"-"&amp;L5&amp;L6&amp;L7&amp;L8&amp;"-"&amp;L9&amp;L10&amp;L11</f>
        <v>PLN-d5VA-SHF</v>
      </c>
      <c r="B12" s="127"/>
      <c r="C12" s="126"/>
      <c r="D12" s="126"/>
      <c r="E12" s="124"/>
      <c r="F12" s="124"/>
      <c r="G12" s="125"/>
      <c r="H12" s="125"/>
      <c r="I12" s="125"/>
      <c r="J12" s="125"/>
      <c r="K12" s="125"/>
      <c r="L12" s="125"/>
      <c r="M12" s="86"/>
      <c r="N12" s="119" t="s">
        <v>1</v>
      </c>
      <c r="O12" s="119">
        <v>0</v>
      </c>
      <c r="P12" s="125"/>
      <c r="Q12" s="122">
        <v>10</v>
      </c>
      <c r="R12" s="119" t="s">
        <v>11</v>
      </c>
      <c r="S12" s="125"/>
      <c r="T12" s="122">
        <v>10</v>
      </c>
      <c r="U12" s="119" t="s">
        <v>12</v>
      </c>
      <c r="V12" s="129"/>
      <c r="W12" s="119" t="s">
        <v>3</v>
      </c>
      <c r="X12" s="110">
        <f t="shared" si="1"/>
        <v>67</v>
      </c>
      <c r="Y12" s="122">
        <v>2</v>
      </c>
    </row>
    <row r="13" spans="1:25" x14ac:dyDescent="0.3">
      <c r="A13" s="86"/>
      <c r="B13" s="124"/>
      <c r="C13" s="124"/>
      <c r="D13" s="124"/>
      <c r="E13" s="124"/>
      <c r="F13" s="124"/>
      <c r="G13" s="125"/>
      <c r="H13" s="125"/>
      <c r="I13" s="125"/>
      <c r="J13" s="125"/>
      <c r="K13" s="125"/>
      <c r="L13" s="125"/>
      <c r="M13" s="86"/>
      <c r="N13" s="119" t="s">
        <v>2</v>
      </c>
      <c r="O13" s="122">
        <v>1</v>
      </c>
      <c r="P13" s="125"/>
      <c r="Q13" s="122">
        <v>11</v>
      </c>
      <c r="R13" s="119" t="s">
        <v>12</v>
      </c>
      <c r="S13" s="125"/>
      <c r="T13" s="122">
        <v>11</v>
      </c>
      <c r="U13" s="119" t="s">
        <v>13</v>
      </c>
      <c r="V13" s="129"/>
      <c r="W13" s="119" t="s">
        <v>4</v>
      </c>
      <c r="X13" s="110">
        <f t="shared" si="1"/>
        <v>68</v>
      </c>
      <c r="Y13" s="122">
        <v>3</v>
      </c>
    </row>
    <row r="14" spans="1:25" x14ac:dyDescent="0.3">
      <c r="A14" s="86"/>
      <c r="B14" s="124"/>
      <c r="C14" s="124"/>
      <c r="D14" s="124"/>
      <c r="E14" s="124"/>
      <c r="F14" s="124"/>
      <c r="G14" s="125"/>
      <c r="H14" s="125"/>
      <c r="I14" s="125"/>
      <c r="J14" s="125"/>
      <c r="K14" s="125"/>
      <c r="L14" s="125"/>
      <c r="M14" s="86"/>
      <c r="N14" s="119" t="s">
        <v>3</v>
      </c>
      <c r="O14" s="122">
        <v>2</v>
      </c>
      <c r="P14" s="125"/>
      <c r="Q14" s="122">
        <v>12</v>
      </c>
      <c r="R14" s="119" t="s">
        <v>13</v>
      </c>
      <c r="S14" s="125"/>
      <c r="T14" s="122">
        <v>12</v>
      </c>
      <c r="U14" s="119" t="s">
        <v>14</v>
      </c>
      <c r="V14" s="129"/>
      <c r="W14" s="119" t="s">
        <v>5</v>
      </c>
      <c r="X14" s="110">
        <f t="shared" si="1"/>
        <v>69</v>
      </c>
      <c r="Y14" s="122">
        <v>4</v>
      </c>
    </row>
    <row r="15" spans="1:25" x14ac:dyDescent="0.3">
      <c r="A15" s="121" t="s">
        <v>79</v>
      </c>
      <c r="B15" s="128"/>
      <c r="C15" s="124"/>
      <c r="D15" s="124"/>
      <c r="E15" s="124"/>
      <c r="F15" s="124"/>
      <c r="G15" s="125"/>
      <c r="H15" s="125"/>
      <c r="I15" s="125"/>
      <c r="J15" s="125"/>
      <c r="K15" s="125"/>
      <c r="L15" s="125"/>
      <c r="M15" s="86"/>
      <c r="N15" s="119" t="s">
        <v>4</v>
      </c>
      <c r="O15" s="122">
        <v>3</v>
      </c>
      <c r="P15" s="125"/>
      <c r="Q15" s="122">
        <v>13</v>
      </c>
      <c r="R15" s="119" t="s">
        <v>14</v>
      </c>
      <c r="S15" s="125"/>
      <c r="T15" s="122">
        <v>13</v>
      </c>
      <c r="U15" s="119" t="s">
        <v>16</v>
      </c>
      <c r="V15" s="129"/>
      <c r="W15" s="119" t="s">
        <v>6</v>
      </c>
      <c r="X15" s="110">
        <f t="shared" si="1"/>
        <v>70</v>
      </c>
      <c r="Y15" s="122">
        <v>5</v>
      </c>
    </row>
    <row r="16" spans="1:25" x14ac:dyDescent="0.3">
      <c r="A16" s="117" t="str">
        <f>UPPER(A15)</f>
        <v>SPREADSHEET</v>
      </c>
      <c r="B16" s="124"/>
      <c r="C16" s="124"/>
      <c r="D16" s="124"/>
      <c r="E16" s="124"/>
      <c r="F16" s="124"/>
      <c r="G16" s="125"/>
      <c r="H16" s="125"/>
      <c r="I16" s="125"/>
      <c r="J16" s="125"/>
      <c r="K16" s="125"/>
      <c r="L16" s="125"/>
      <c r="M16" s="86"/>
      <c r="N16" s="119" t="s">
        <v>5</v>
      </c>
      <c r="O16" s="122">
        <v>4</v>
      </c>
      <c r="P16" s="125"/>
      <c r="Q16" s="122">
        <v>14</v>
      </c>
      <c r="R16" s="119" t="s">
        <v>15</v>
      </c>
      <c r="S16" s="125"/>
      <c r="T16" s="122">
        <v>14</v>
      </c>
      <c r="U16" s="119" t="s">
        <v>17</v>
      </c>
      <c r="V16" s="129"/>
      <c r="W16" s="119" t="s">
        <v>7</v>
      </c>
      <c r="X16" s="110">
        <f t="shared" si="1"/>
        <v>71</v>
      </c>
      <c r="Y16" s="122">
        <v>6</v>
      </c>
    </row>
    <row r="17" spans="1:25" x14ac:dyDescent="0.3">
      <c r="A17" s="118" t="str">
        <f>LEFT(A16)</f>
        <v>S</v>
      </c>
      <c r="B17" s="111">
        <f>VLOOKUP(A17,$N$12:$O$37,2)</f>
        <v>18</v>
      </c>
      <c r="C17" s="124"/>
      <c r="D17" s="124"/>
      <c r="E17" s="124"/>
      <c r="F17" s="124"/>
      <c r="G17" s="125"/>
      <c r="H17" s="125"/>
      <c r="I17" s="125"/>
      <c r="J17" s="125"/>
      <c r="K17" s="125"/>
      <c r="L17" s="125"/>
      <c r="M17" s="86"/>
      <c r="N17" s="119" t="s">
        <v>6</v>
      </c>
      <c r="O17" s="122">
        <v>5</v>
      </c>
      <c r="P17" s="125"/>
      <c r="Q17" s="122">
        <v>15</v>
      </c>
      <c r="R17" s="119" t="s">
        <v>16</v>
      </c>
      <c r="S17" s="125"/>
      <c r="T17" s="122">
        <v>15</v>
      </c>
      <c r="U17" s="119" t="s">
        <v>18</v>
      </c>
      <c r="V17" s="129"/>
      <c r="W17" s="119" t="s">
        <v>8</v>
      </c>
      <c r="X17" s="110">
        <f t="shared" si="1"/>
        <v>72</v>
      </c>
      <c r="Y17" s="122">
        <v>7</v>
      </c>
    </row>
    <row r="18" spans="1:25" x14ac:dyDescent="0.3">
      <c r="A18" s="118" t="str">
        <f>MID($A$16,2,1)</f>
        <v>P</v>
      </c>
      <c r="B18" s="111">
        <f t="shared" ref="B18:B24" si="3">VLOOKUP(A18,$N$12:$O$37,2)</f>
        <v>15</v>
      </c>
      <c r="C18" s="124"/>
      <c r="D18" s="124"/>
      <c r="E18" s="124"/>
      <c r="F18" s="124"/>
      <c r="G18" s="125"/>
      <c r="H18" s="125"/>
      <c r="I18" s="125"/>
      <c r="J18" s="125"/>
      <c r="K18" s="125"/>
      <c r="L18" s="125"/>
      <c r="M18" s="86"/>
      <c r="N18" s="119" t="s">
        <v>7</v>
      </c>
      <c r="O18" s="122">
        <v>6</v>
      </c>
      <c r="P18" s="125"/>
      <c r="Q18" s="122">
        <v>16</v>
      </c>
      <c r="R18" s="119" t="s">
        <v>17</v>
      </c>
      <c r="S18" s="125"/>
      <c r="T18" s="122">
        <v>16</v>
      </c>
      <c r="U18" s="119" t="s">
        <v>19</v>
      </c>
      <c r="V18" s="129"/>
      <c r="W18" s="119" t="s">
        <v>10</v>
      </c>
      <c r="X18" s="110">
        <f t="shared" si="1"/>
        <v>74</v>
      </c>
      <c r="Y18" s="122">
        <v>8</v>
      </c>
    </row>
    <row r="19" spans="1:25" x14ac:dyDescent="0.3">
      <c r="A19" s="118" t="str">
        <f>MID($A$16,3,1)</f>
        <v>R</v>
      </c>
      <c r="B19" s="111">
        <f t="shared" si="3"/>
        <v>17</v>
      </c>
      <c r="C19" s="124"/>
      <c r="D19" s="124"/>
      <c r="E19" s="124"/>
      <c r="F19" s="124"/>
      <c r="G19" s="125"/>
      <c r="H19" s="125"/>
      <c r="I19" s="125"/>
      <c r="J19" s="125"/>
      <c r="K19" s="125"/>
      <c r="L19" s="125"/>
      <c r="M19" s="86"/>
      <c r="N19" s="119" t="s">
        <v>8</v>
      </c>
      <c r="O19" s="122">
        <v>7</v>
      </c>
      <c r="P19" s="125"/>
      <c r="Q19" s="122">
        <v>17</v>
      </c>
      <c r="R19" s="119" t="s">
        <v>18</v>
      </c>
      <c r="S19" s="125"/>
      <c r="T19" s="122">
        <v>17</v>
      </c>
      <c r="U19" s="119" t="s">
        <v>20</v>
      </c>
      <c r="V19" s="129"/>
      <c r="W19" s="119" t="s">
        <v>11</v>
      </c>
      <c r="X19" s="110">
        <f t="shared" si="1"/>
        <v>75</v>
      </c>
      <c r="Y19" s="122">
        <v>9</v>
      </c>
    </row>
    <row r="20" spans="1:25" x14ac:dyDescent="0.3">
      <c r="A20" s="118" t="str">
        <f>MID($A$16,4,1)</f>
        <v>E</v>
      </c>
      <c r="B20" s="111">
        <f t="shared" si="3"/>
        <v>4</v>
      </c>
      <c r="C20" s="124"/>
      <c r="D20" s="124"/>
      <c r="E20" s="124"/>
      <c r="F20" s="124"/>
      <c r="G20" s="125"/>
      <c r="H20" s="125"/>
      <c r="I20" s="125"/>
      <c r="J20" s="125"/>
      <c r="K20" s="125"/>
      <c r="L20" s="125"/>
      <c r="M20" s="86"/>
      <c r="N20" s="119" t="s">
        <v>9</v>
      </c>
      <c r="O20" s="122">
        <v>8</v>
      </c>
      <c r="P20" s="125"/>
      <c r="Q20" s="122">
        <v>18</v>
      </c>
      <c r="R20" s="119" t="s">
        <v>19</v>
      </c>
      <c r="S20" s="125"/>
      <c r="T20" s="122">
        <v>18</v>
      </c>
      <c r="U20" s="119" t="s">
        <v>21</v>
      </c>
      <c r="V20" s="129"/>
      <c r="W20" s="119" t="s">
        <v>12</v>
      </c>
      <c r="X20" s="110">
        <f t="shared" si="1"/>
        <v>76</v>
      </c>
      <c r="Y20" s="122">
        <v>10</v>
      </c>
    </row>
    <row r="21" spans="1:25" x14ac:dyDescent="0.3">
      <c r="A21" s="118" t="str">
        <f>MID($A$16,5,1)</f>
        <v>A</v>
      </c>
      <c r="B21" s="111">
        <f t="shared" si="3"/>
        <v>0</v>
      </c>
      <c r="C21" s="124"/>
      <c r="D21" s="124"/>
      <c r="E21" s="124"/>
      <c r="F21" s="124"/>
      <c r="G21" s="125"/>
      <c r="H21" s="125"/>
      <c r="I21" s="125"/>
      <c r="J21" s="125"/>
      <c r="K21" s="125"/>
      <c r="L21" s="125"/>
      <c r="M21" s="86"/>
      <c r="N21" s="119" t="s">
        <v>10</v>
      </c>
      <c r="O21" s="122">
        <v>9</v>
      </c>
      <c r="P21" s="125"/>
      <c r="Q21" s="122">
        <v>19</v>
      </c>
      <c r="R21" s="119" t="s">
        <v>20</v>
      </c>
      <c r="S21" s="125"/>
      <c r="T21" s="122">
        <v>19</v>
      </c>
      <c r="U21" s="119" t="s">
        <v>22</v>
      </c>
      <c r="V21" s="129"/>
      <c r="W21" s="119" t="s">
        <v>13</v>
      </c>
      <c r="X21" s="110">
        <f t="shared" si="1"/>
        <v>77</v>
      </c>
      <c r="Y21" s="122">
        <v>11</v>
      </c>
    </row>
    <row r="22" spans="1:25" x14ac:dyDescent="0.3">
      <c r="A22" s="118" t="str">
        <f>MID($A$16,6,1)</f>
        <v>D</v>
      </c>
      <c r="B22" s="111">
        <f t="shared" si="3"/>
        <v>3</v>
      </c>
      <c r="C22" s="124"/>
      <c r="D22" s="124"/>
      <c r="E22" s="124"/>
      <c r="F22" s="124"/>
      <c r="G22" s="125"/>
      <c r="H22" s="125"/>
      <c r="I22" s="125"/>
      <c r="J22" s="125"/>
      <c r="K22" s="125"/>
      <c r="L22" s="125"/>
      <c r="M22" s="86"/>
      <c r="N22" s="119" t="s">
        <v>11</v>
      </c>
      <c r="O22" s="122">
        <v>10</v>
      </c>
      <c r="P22" s="125"/>
      <c r="Q22" s="122">
        <v>20</v>
      </c>
      <c r="R22" s="119" t="s">
        <v>21</v>
      </c>
      <c r="S22" s="125"/>
      <c r="T22" s="122">
        <v>20</v>
      </c>
      <c r="U22" s="119" t="s">
        <v>23</v>
      </c>
      <c r="V22" s="129"/>
      <c r="W22" s="119" t="s">
        <v>14</v>
      </c>
      <c r="X22" s="110">
        <f t="shared" si="1"/>
        <v>78</v>
      </c>
      <c r="Y22" s="122">
        <v>12</v>
      </c>
    </row>
    <row r="23" spans="1:25" x14ac:dyDescent="0.3">
      <c r="A23" s="118" t="str">
        <f>MID($A$16,7,1)</f>
        <v>S</v>
      </c>
      <c r="B23" s="111">
        <f t="shared" si="3"/>
        <v>18</v>
      </c>
      <c r="C23" s="124"/>
      <c r="D23" s="124"/>
      <c r="E23" s="124"/>
      <c r="F23" s="124"/>
      <c r="G23" s="125"/>
      <c r="H23" s="125"/>
      <c r="I23" s="125"/>
      <c r="J23" s="125"/>
      <c r="K23" s="125"/>
      <c r="L23" s="125"/>
      <c r="M23" s="86"/>
      <c r="N23" s="119" t="s">
        <v>12</v>
      </c>
      <c r="O23" s="122">
        <v>11</v>
      </c>
      <c r="P23" s="125"/>
      <c r="Q23" s="122">
        <v>21</v>
      </c>
      <c r="R23" s="119" t="s">
        <v>22</v>
      </c>
      <c r="S23" s="125"/>
      <c r="T23" s="122">
        <v>21</v>
      </c>
      <c r="U23" s="119" t="s">
        <v>24</v>
      </c>
      <c r="V23" s="129"/>
      <c r="W23" s="119" t="s">
        <v>16</v>
      </c>
      <c r="X23" s="110">
        <f t="shared" si="1"/>
        <v>80</v>
      </c>
      <c r="Y23" s="122">
        <v>13</v>
      </c>
    </row>
    <row r="24" spans="1:25" x14ac:dyDescent="0.3">
      <c r="A24" s="118" t="str">
        <f>MID($A$16,8,1)</f>
        <v>H</v>
      </c>
      <c r="B24" s="111">
        <f t="shared" si="3"/>
        <v>7</v>
      </c>
      <c r="C24" s="124"/>
      <c r="D24" s="124"/>
      <c r="E24" s="124"/>
      <c r="F24" s="124"/>
      <c r="G24" s="125"/>
      <c r="H24" s="125"/>
      <c r="I24" s="125"/>
      <c r="J24" s="125"/>
      <c r="K24" s="125"/>
      <c r="L24" s="125"/>
      <c r="M24" s="86"/>
      <c r="N24" s="119" t="s">
        <v>13</v>
      </c>
      <c r="O24" s="122">
        <v>12</v>
      </c>
      <c r="P24" s="125"/>
      <c r="Q24" s="122">
        <v>22</v>
      </c>
      <c r="R24" s="119" t="s">
        <v>23</v>
      </c>
      <c r="S24" s="125"/>
      <c r="T24" s="122">
        <v>22</v>
      </c>
      <c r="U24" s="119" t="s">
        <v>25</v>
      </c>
      <c r="V24" s="129"/>
      <c r="W24" s="119" t="s">
        <v>17</v>
      </c>
      <c r="X24" s="110">
        <f t="shared" si="1"/>
        <v>81</v>
      </c>
      <c r="Y24" s="122">
        <v>14</v>
      </c>
    </row>
    <row r="25" spans="1:25" x14ac:dyDescent="0.3">
      <c r="A25" s="118" t="str">
        <f>MID($A$16,9,1)</f>
        <v>E</v>
      </c>
      <c r="B25" s="111">
        <f>VLOOKUP(A25,$N$12:$O$37,2)</f>
        <v>4</v>
      </c>
      <c r="C25" s="124"/>
      <c r="D25" s="124"/>
      <c r="E25" s="124"/>
      <c r="F25" s="124"/>
      <c r="G25" s="125"/>
      <c r="H25" s="125"/>
      <c r="I25" s="125"/>
      <c r="J25" s="125"/>
      <c r="K25" s="125"/>
      <c r="L25" s="125"/>
      <c r="M25" s="86"/>
      <c r="N25" s="119" t="s">
        <v>14</v>
      </c>
      <c r="O25" s="122">
        <v>13</v>
      </c>
      <c r="P25" s="125"/>
      <c r="Q25" s="122">
        <v>23</v>
      </c>
      <c r="R25" s="119" t="s">
        <v>24</v>
      </c>
      <c r="S25" s="125"/>
      <c r="T25" s="122">
        <v>23</v>
      </c>
      <c r="U25" s="119" t="s">
        <v>26</v>
      </c>
      <c r="V25" s="129"/>
      <c r="W25" s="119" t="s">
        <v>18</v>
      </c>
      <c r="X25" s="110">
        <f t="shared" si="1"/>
        <v>82</v>
      </c>
      <c r="Y25" s="122">
        <v>15</v>
      </c>
    </row>
    <row r="26" spans="1:25" x14ac:dyDescent="0.3">
      <c r="A26" s="86"/>
      <c r="B26" s="124"/>
      <c r="C26" s="124"/>
      <c r="D26" s="124"/>
      <c r="E26" s="124"/>
      <c r="F26" s="124"/>
      <c r="G26" s="125"/>
      <c r="H26" s="125"/>
      <c r="I26" s="125"/>
      <c r="J26" s="125"/>
      <c r="K26" s="125"/>
      <c r="L26" s="125"/>
      <c r="M26" s="86"/>
      <c r="N26" s="119" t="s">
        <v>15</v>
      </c>
      <c r="O26" s="122">
        <v>14</v>
      </c>
      <c r="P26" s="125"/>
      <c r="Q26" s="122">
        <v>24</v>
      </c>
      <c r="R26" s="119" t="s">
        <v>25</v>
      </c>
      <c r="S26" s="125"/>
      <c r="T26" s="122">
        <v>24</v>
      </c>
      <c r="U26" s="119">
        <v>2</v>
      </c>
      <c r="V26" s="129"/>
      <c r="W26" s="119" t="s">
        <v>19</v>
      </c>
      <c r="X26" s="110">
        <f t="shared" si="1"/>
        <v>83</v>
      </c>
      <c r="Y26" s="122">
        <v>16</v>
      </c>
    </row>
    <row r="27" spans="1:25" x14ac:dyDescent="0.3">
      <c r="A27" s="86"/>
      <c r="B27" s="124"/>
      <c r="C27" s="124"/>
      <c r="D27" s="124"/>
      <c r="E27" s="124"/>
      <c r="F27" s="124"/>
      <c r="G27" s="125"/>
      <c r="H27" s="125"/>
      <c r="I27" s="125"/>
      <c r="J27" s="125"/>
      <c r="K27" s="125"/>
      <c r="L27" s="125"/>
      <c r="M27" s="86"/>
      <c r="N27" s="119" t="s">
        <v>16</v>
      </c>
      <c r="O27" s="122">
        <v>15</v>
      </c>
      <c r="P27" s="125"/>
      <c r="Q27" s="122">
        <v>25</v>
      </c>
      <c r="R27" s="119" t="s">
        <v>26</v>
      </c>
      <c r="S27" s="125"/>
      <c r="T27" s="122">
        <v>25</v>
      </c>
      <c r="U27" s="119">
        <v>3</v>
      </c>
      <c r="V27" s="129"/>
      <c r="W27" s="119" t="s">
        <v>20</v>
      </c>
      <c r="X27" s="110">
        <f t="shared" si="1"/>
        <v>84</v>
      </c>
      <c r="Y27" s="122">
        <v>17</v>
      </c>
    </row>
    <row r="28" spans="1:25" x14ac:dyDescent="0.3">
      <c r="A28" s="86"/>
      <c r="B28" s="124"/>
      <c r="C28" s="124"/>
      <c r="D28" s="124"/>
      <c r="E28" s="124"/>
      <c r="F28" s="124"/>
      <c r="G28" s="125"/>
      <c r="H28" s="125"/>
      <c r="I28" s="125"/>
      <c r="J28" s="125"/>
      <c r="K28" s="125"/>
      <c r="L28" s="125"/>
      <c r="M28" s="86"/>
      <c r="N28" s="119" t="s">
        <v>17</v>
      </c>
      <c r="O28" s="122">
        <v>16</v>
      </c>
      <c r="P28" s="125"/>
      <c r="Q28" s="122">
        <v>26</v>
      </c>
      <c r="R28" s="123" t="s">
        <v>65</v>
      </c>
      <c r="S28" s="125"/>
      <c r="T28" s="122">
        <v>26</v>
      </c>
      <c r="U28" s="123">
        <v>4</v>
      </c>
      <c r="V28" s="129"/>
      <c r="W28" s="119" t="s">
        <v>21</v>
      </c>
      <c r="X28" s="110">
        <f t="shared" si="1"/>
        <v>85</v>
      </c>
      <c r="Y28" s="122">
        <v>18</v>
      </c>
    </row>
    <row r="29" spans="1:25" x14ac:dyDescent="0.3">
      <c r="A29" s="86"/>
      <c r="B29" s="124"/>
      <c r="C29" s="124"/>
      <c r="D29" s="124"/>
      <c r="E29" s="124"/>
      <c r="F29" s="124"/>
      <c r="G29" s="125"/>
      <c r="H29" s="125"/>
      <c r="I29" s="125"/>
      <c r="J29" s="125"/>
      <c r="K29" s="125"/>
      <c r="L29" s="125"/>
      <c r="M29" s="86"/>
      <c r="N29" s="119" t="s">
        <v>18</v>
      </c>
      <c r="O29" s="122">
        <v>17</v>
      </c>
      <c r="P29" s="125"/>
      <c r="Q29" s="122">
        <v>27</v>
      </c>
      <c r="R29" s="123" t="s">
        <v>67</v>
      </c>
      <c r="S29" s="125"/>
      <c r="T29" s="122">
        <v>27</v>
      </c>
      <c r="U29" s="123">
        <v>5</v>
      </c>
      <c r="V29" s="129"/>
      <c r="W29" s="119" t="s">
        <v>22</v>
      </c>
      <c r="X29" s="110">
        <f t="shared" si="1"/>
        <v>86</v>
      </c>
      <c r="Y29" s="122">
        <v>19</v>
      </c>
    </row>
    <row r="30" spans="1:25" x14ac:dyDescent="0.3">
      <c r="A30" s="86"/>
      <c r="B30" s="124"/>
      <c r="C30" s="124"/>
      <c r="D30" s="124"/>
      <c r="E30" s="124"/>
      <c r="F30" s="124"/>
      <c r="G30" s="125"/>
      <c r="H30" s="125"/>
      <c r="I30" s="125"/>
      <c r="J30" s="125"/>
      <c r="K30" s="125"/>
      <c r="L30" s="125"/>
      <c r="M30" s="86"/>
      <c r="N30" s="119" t="s">
        <v>19</v>
      </c>
      <c r="O30" s="122">
        <v>18</v>
      </c>
      <c r="P30" s="125"/>
      <c r="Q30" s="122">
        <v>28</v>
      </c>
      <c r="R30" s="123" t="s">
        <v>68</v>
      </c>
      <c r="S30" s="125"/>
      <c r="T30" s="122">
        <v>28</v>
      </c>
      <c r="U30" s="123">
        <v>6</v>
      </c>
      <c r="V30" s="129"/>
      <c r="W30" s="119" t="s">
        <v>23</v>
      </c>
      <c r="X30" s="110">
        <f t="shared" si="1"/>
        <v>87</v>
      </c>
      <c r="Y30" s="122">
        <v>20</v>
      </c>
    </row>
    <row r="31" spans="1:25" x14ac:dyDescent="0.3">
      <c r="A31" s="86"/>
      <c r="B31" s="124"/>
      <c r="C31" s="124"/>
      <c r="D31" s="124"/>
      <c r="E31" s="124"/>
      <c r="F31" s="124"/>
      <c r="G31" s="125"/>
      <c r="H31" s="125"/>
      <c r="I31" s="125"/>
      <c r="J31" s="125"/>
      <c r="K31" s="125"/>
      <c r="L31" s="125"/>
      <c r="M31" s="86"/>
      <c r="N31" s="119" t="s">
        <v>20</v>
      </c>
      <c r="O31" s="122">
        <v>19</v>
      </c>
      <c r="P31" s="125"/>
      <c r="Q31" s="122">
        <v>29</v>
      </c>
      <c r="R31" s="123" t="s">
        <v>69</v>
      </c>
      <c r="S31" s="125"/>
      <c r="T31" s="122">
        <v>29</v>
      </c>
      <c r="U31" s="123">
        <v>7</v>
      </c>
      <c r="V31" s="129"/>
      <c r="W31" s="119" t="s">
        <v>24</v>
      </c>
      <c r="X31" s="110">
        <f t="shared" si="1"/>
        <v>88</v>
      </c>
      <c r="Y31" s="122">
        <v>21</v>
      </c>
    </row>
    <row r="32" spans="1:25" x14ac:dyDescent="0.3">
      <c r="A32" s="86"/>
      <c r="B32" s="124"/>
      <c r="C32" s="124"/>
      <c r="D32" s="124"/>
      <c r="E32" s="124"/>
      <c r="F32" s="124"/>
      <c r="G32" s="125"/>
      <c r="H32" s="125"/>
      <c r="I32" s="125"/>
      <c r="J32" s="125"/>
      <c r="K32" s="125"/>
      <c r="L32" s="125"/>
      <c r="M32" s="86"/>
      <c r="N32" s="119" t="s">
        <v>21</v>
      </c>
      <c r="O32" s="122">
        <v>20</v>
      </c>
      <c r="P32" s="125"/>
      <c r="Q32" s="122">
        <v>30</v>
      </c>
      <c r="R32" s="123" t="s">
        <v>70</v>
      </c>
      <c r="S32" s="125"/>
      <c r="T32" s="122">
        <v>30</v>
      </c>
      <c r="U32" s="123">
        <v>8</v>
      </c>
      <c r="V32" s="129"/>
      <c r="W32" s="119" t="s">
        <v>25</v>
      </c>
      <c r="X32" s="110">
        <f t="shared" si="1"/>
        <v>89</v>
      </c>
      <c r="Y32" s="122">
        <v>22</v>
      </c>
    </row>
    <row r="33" spans="1:25" x14ac:dyDescent="0.3">
      <c r="A33" s="86"/>
      <c r="B33" s="124"/>
      <c r="C33" s="124"/>
      <c r="D33" s="124"/>
      <c r="E33" s="124"/>
      <c r="F33" s="124"/>
      <c r="G33" s="125"/>
      <c r="H33" s="125"/>
      <c r="I33" s="125"/>
      <c r="J33" s="125"/>
      <c r="K33" s="125"/>
      <c r="L33" s="125"/>
      <c r="M33" s="86"/>
      <c r="N33" s="119" t="s">
        <v>22</v>
      </c>
      <c r="O33" s="122">
        <v>21</v>
      </c>
      <c r="P33" s="125"/>
      <c r="Q33" s="122">
        <v>31</v>
      </c>
      <c r="R33" s="123" t="s">
        <v>72</v>
      </c>
      <c r="S33" s="125"/>
      <c r="T33" s="122">
        <v>31</v>
      </c>
      <c r="U33" s="122">
        <v>9</v>
      </c>
      <c r="V33" s="129"/>
      <c r="W33" s="119" t="s">
        <v>26</v>
      </c>
      <c r="X33" s="110">
        <f t="shared" si="1"/>
        <v>90</v>
      </c>
      <c r="Y33" s="122">
        <v>23</v>
      </c>
    </row>
    <row r="34" spans="1:25" x14ac:dyDescent="0.3">
      <c r="A34" s="86"/>
      <c r="B34" s="124"/>
      <c r="C34" s="124"/>
      <c r="D34" s="124"/>
      <c r="E34" s="124"/>
      <c r="F34" s="124"/>
      <c r="G34" s="125"/>
      <c r="H34" s="125"/>
      <c r="I34" s="125"/>
      <c r="J34" s="125"/>
      <c r="K34" s="125"/>
      <c r="L34" s="125"/>
      <c r="M34" s="86"/>
      <c r="N34" s="119" t="s">
        <v>23</v>
      </c>
      <c r="O34" s="122">
        <v>22</v>
      </c>
      <c r="P34" s="125"/>
      <c r="Q34" s="122">
        <v>32</v>
      </c>
      <c r="R34" s="123" t="s">
        <v>74</v>
      </c>
      <c r="S34" s="125"/>
      <c r="T34" s="122">
        <v>32</v>
      </c>
      <c r="U34" s="122" t="s">
        <v>57</v>
      </c>
      <c r="V34" s="129"/>
      <c r="W34" s="122" t="s">
        <v>57</v>
      </c>
      <c r="X34" s="110">
        <f t="shared" si="1"/>
        <v>97</v>
      </c>
      <c r="Y34" s="122">
        <v>32</v>
      </c>
    </row>
    <row r="35" spans="1:25" x14ac:dyDescent="0.3">
      <c r="A35" s="86"/>
      <c r="B35" s="124"/>
      <c r="C35" s="124"/>
      <c r="D35" s="124"/>
      <c r="E35" s="124"/>
      <c r="F35" s="124"/>
      <c r="G35" s="125"/>
      <c r="H35" s="125"/>
      <c r="I35" s="125"/>
      <c r="J35" s="125"/>
      <c r="K35" s="125"/>
      <c r="L35" s="125"/>
      <c r="M35" s="86"/>
      <c r="N35" s="119" t="s">
        <v>24</v>
      </c>
      <c r="O35" s="122">
        <v>23</v>
      </c>
      <c r="P35" s="125"/>
      <c r="Q35" s="122">
        <v>33</v>
      </c>
      <c r="R35" s="122" t="s">
        <v>75</v>
      </c>
      <c r="S35" s="125"/>
      <c r="T35" s="122">
        <v>33</v>
      </c>
      <c r="U35" s="122" t="s">
        <v>80</v>
      </c>
      <c r="V35" s="129"/>
      <c r="W35" s="122" t="s">
        <v>80</v>
      </c>
      <c r="X35" s="110">
        <f t="shared" si="1"/>
        <v>98</v>
      </c>
      <c r="Y35" s="122">
        <v>33</v>
      </c>
    </row>
    <row r="36" spans="1:25" x14ac:dyDescent="0.3">
      <c r="A36" s="86"/>
      <c r="B36" s="124"/>
      <c r="C36" s="124"/>
      <c r="D36" s="124"/>
      <c r="E36" s="124"/>
      <c r="F36" s="124"/>
      <c r="G36" s="125"/>
      <c r="H36" s="125"/>
      <c r="I36" s="125"/>
      <c r="J36" s="125"/>
      <c r="K36" s="125"/>
      <c r="L36" s="125"/>
      <c r="M36" s="86"/>
      <c r="N36" s="119" t="s">
        <v>25</v>
      </c>
      <c r="O36" s="122">
        <v>24</v>
      </c>
      <c r="P36" s="125"/>
      <c r="Q36" s="122">
        <v>34</v>
      </c>
      <c r="R36" s="122" t="s">
        <v>77</v>
      </c>
      <c r="S36" s="125"/>
      <c r="T36" s="122">
        <v>34</v>
      </c>
      <c r="U36" s="122" t="s">
        <v>59</v>
      </c>
      <c r="V36" s="129"/>
      <c r="W36" s="122" t="s">
        <v>59</v>
      </c>
      <c r="X36" s="110">
        <f t="shared" si="1"/>
        <v>99</v>
      </c>
      <c r="Y36" s="122">
        <v>34</v>
      </c>
    </row>
    <row r="37" spans="1:25" x14ac:dyDescent="0.3">
      <c r="A37" s="86"/>
      <c r="B37" s="124"/>
      <c r="C37" s="124"/>
      <c r="D37" s="124"/>
      <c r="E37" s="124"/>
      <c r="F37" s="124"/>
      <c r="G37" s="125"/>
      <c r="H37" s="125"/>
      <c r="I37" s="125"/>
      <c r="J37" s="125"/>
      <c r="K37" s="125"/>
      <c r="L37" s="125"/>
      <c r="M37" s="86"/>
      <c r="N37" s="119" t="s">
        <v>26</v>
      </c>
      <c r="O37" s="122">
        <v>25</v>
      </c>
      <c r="P37" s="125"/>
      <c r="Q37" s="122">
        <v>35</v>
      </c>
      <c r="R37" s="122" t="s">
        <v>78</v>
      </c>
      <c r="S37" s="125"/>
      <c r="T37" s="122">
        <v>35</v>
      </c>
      <c r="U37" s="119" t="s">
        <v>81</v>
      </c>
      <c r="V37" s="129"/>
      <c r="W37" s="119" t="s">
        <v>81</v>
      </c>
      <c r="X37" s="110">
        <f t="shared" si="1"/>
        <v>100</v>
      </c>
      <c r="Y37" s="122">
        <v>35</v>
      </c>
    </row>
    <row r="38" spans="1:25" x14ac:dyDescent="0.3">
      <c r="A38" s="86"/>
      <c r="B38" s="124"/>
      <c r="C38" s="124"/>
      <c r="D38" s="124"/>
      <c r="E38" s="124"/>
      <c r="F38" s="124"/>
      <c r="G38" s="125"/>
      <c r="H38" s="125"/>
      <c r="I38" s="125"/>
      <c r="J38" s="125"/>
      <c r="K38" s="125"/>
      <c r="L38" s="125"/>
      <c r="M38" s="86"/>
      <c r="N38" s="125"/>
      <c r="O38" s="129"/>
      <c r="P38" s="125"/>
      <c r="Q38" s="125"/>
      <c r="R38" s="125"/>
      <c r="S38" s="125"/>
      <c r="T38" s="125"/>
      <c r="U38" s="125"/>
      <c r="V38" s="125"/>
      <c r="W38" s="125"/>
      <c r="X38" s="125"/>
      <c r="Y38" s="124"/>
    </row>
    <row r="39" spans="1:25" x14ac:dyDescent="0.3">
      <c r="A39" s="86"/>
      <c r="B39" s="124"/>
      <c r="C39" s="124"/>
      <c r="D39" s="124"/>
      <c r="E39" s="124"/>
      <c r="F39" s="124"/>
      <c r="G39" s="125"/>
      <c r="H39" s="125"/>
      <c r="I39" s="125"/>
      <c r="J39" s="125"/>
      <c r="K39" s="125"/>
      <c r="L39" s="125"/>
      <c r="M39" s="86"/>
      <c r="N39" s="125"/>
      <c r="O39" s="125"/>
      <c r="P39" s="125"/>
      <c r="Q39" s="125"/>
      <c r="R39" s="125"/>
      <c r="S39" s="125"/>
      <c r="T39" s="125"/>
      <c r="U39" s="125"/>
      <c r="V39" s="125"/>
      <c r="W39" s="125"/>
      <c r="X39" s="125"/>
      <c r="Y39" s="124"/>
    </row>
    <row r="40" spans="1:25" x14ac:dyDescent="0.3">
      <c r="A40" s="86"/>
      <c r="B40" s="124"/>
      <c r="C40" s="124"/>
      <c r="D40" s="124"/>
      <c r="E40" s="124"/>
      <c r="F40" s="124"/>
      <c r="G40" s="125"/>
      <c r="H40" s="125"/>
      <c r="I40" s="125"/>
      <c r="J40" s="125"/>
      <c r="K40" s="125"/>
      <c r="L40" s="125"/>
      <c r="M40" s="86"/>
      <c r="N40" s="125"/>
      <c r="O40" s="125"/>
      <c r="P40" s="125"/>
      <c r="Q40" s="125"/>
      <c r="R40" s="125"/>
      <c r="S40" s="125"/>
      <c r="T40" s="125"/>
      <c r="U40" s="125"/>
      <c r="V40" s="125"/>
      <c r="W40" s="125"/>
      <c r="X40" s="125"/>
      <c r="Y40" s="124"/>
    </row>
    <row r="41" spans="1:25" x14ac:dyDescent="0.3">
      <c r="A41" s="86"/>
      <c r="B41" s="124"/>
      <c r="C41" s="124"/>
      <c r="D41" s="124"/>
      <c r="E41" s="124"/>
      <c r="F41" s="124"/>
      <c r="G41" s="125"/>
      <c r="H41" s="125"/>
      <c r="I41" s="125"/>
      <c r="J41" s="125"/>
      <c r="K41" s="125"/>
      <c r="L41" s="125"/>
      <c r="M41" s="86"/>
      <c r="N41" s="125"/>
      <c r="O41" s="125"/>
      <c r="P41" s="125"/>
      <c r="Q41" s="125"/>
      <c r="R41" s="125"/>
      <c r="S41" s="125"/>
      <c r="T41" s="125"/>
      <c r="U41" s="125"/>
      <c r="V41" s="125"/>
      <c r="W41" s="125"/>
      <c r="X41" s="125"/>
      <c r="Y41" s="124"/>
    </row>
  </sheetData>
  <sheetProtection password="A304" sheet="1" objects="1" scenarios="1"/>
  <mergeCells count="5">
    <mergeCell ref="A1:C1"/>
    <mergeCell ref="N1:O1"/>
    <mergeCell ref="Q1:R1"/>
    <mergeCell ref="T1:U1"/>
    <mergeCell ref="W1:Y1"/>
  </mergeCells>
  <pageMargins left="0.7" right="0.7" top="0.75" bottom="0.75" header="0.3" footer="0.3"/>
  <pageSetup orientation="portrait" r:id="rId1"/>
  <drawing r:id="rId2"/>
  <legacyDrawing r:id="rId3"/>
  <controls>
    <mc:AlternateContent xmlns:mc="http://schemas.openxmlformats.org/markup-compatibility/2006">
      <mc:Choice Requires="x14">
        <control shapeId="10245" r:id="rId4" name="CELLDATASAFEXL31">
          <controlPr defaultSize="0" disabled="1" autoLine="0" r:id="rId5">
            <anchor moveWithCells="1">
              <from>
                <xdr:col>0</xdr:col>
                <xdr:colOff>0</xdr:colOff>
                <xdr:row>0</xdr:row>
                <xdr:rowOff>0</xdr:rowOff>
              </from>
              <to>
                <xdr:col>113</xdr:col>
                <xdr:colOff>365760</xdr:colOff>
                <xdr:row>694</xdr:row>
                <xdr:rowOff>45720</xdr:rowOff>
              </to>
            </anchor>
          </controlPr>
        </control>
      </mc:Choice>
      <mc:Fallback>
        <control shapeId="10245" r:id="rId4" name="CELLDATASAFEXL3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4:T64"/>
  <sheetViews>
    <sheetView topLeftCell="A31" zoomScaleNormal="100" workbookViewId="0"/>
  </sheetViews>
  <sheetFormatPr defaultRowHeight="14.4" x14ac:dyDescent="0.3"/>
  <cols>
    <col min="3" max="3" width="9.5546875" bestFit="1" customWidth="1"/>
  </cols>
  <sheetData>
    <row r="4" spans="1:20" ht="14.4" customHeight="1" x14ac:dyDescent="0.3">
      <c r="A4" s="82" t="s">
        <v>34</v>
      </c>
      <c r="B4" s="146"/>
      <c r="C4" s="146"/>
      <c r="D4" s="146"/>
      <c r="E4" s="146"/>
      <c r="F4" s="86"/>
      <c r="G4" s="86"/>
      <c r="H4" s="86"/>
      <c r="I4" s="86"/>
      <c r="J4" s="86"/>
      <c r="K4" s="86"/>
      <c r="L4" s="86"/>
      <c r="M4" s="86"/>
      <c r="N4" s="86"/>
      <c r="O4" s="86"/>
      <c r="P4" s="86"/>
      <c r="Q4" s="86"/>
      <c r="R4" s="86"/>
      <c r="S4" s="86"/>
      <c r="T4" s="86"/>
    </row>
    <row r="5" spans="1:20" ht="14.4" customHeight="1" x14ac:dyDescent="0.3">
      <c r="A5" s="146"/>
      <c r="B5" s="167" t="s">
        <v>41</v>
      </c>
      <c r="C5" s="167"/>
      <c r="D5" s="167"/>
      <c r="E5" s="167"/>
      <c r="F5" s="146"/>
      <c r="G5" s="86"/>
      <c r="H5" s="86"/>
      <c r="I5" s="86"/>
      <c r="J5" s="86"/>
      <c r="K5" s="86"/>
      <c r="L5" s="86"/>
      <c r="M5" s="86"/>
      <c r="N5" s="86"/>
      <c r="O5" s="86"/>
      <c r="P5" s="86"/>
      <c r="Q5" s="86"/>
      <c r="R5" s="86"/>
      <c r="S5" s="86"/>
      <c r="T5" s="86"/>
    </row>
    <row r="6" spans="1:20" ht="14.4" customHeight="1" x14ac:dyDescent="0.3">
      <c r="A6" s="146"/>
      <c r="B6" s="179" t="s">
        <v>44</v>
      </c>
      <c r="C6" s="179" t="s">
        <v>45</v>
      </c>
      <c r="D6" s="179" t="s">
        <v>46</v>
      </c>
      <c r="E6" s="179" t="s">
        <v>47</v>
      </c>
      <c r="F6" s="102"/>
      <c r="G6" s="86"/>
      <c r="H6" s="86"/>
      <c r="I6" s="86"/>
      <c r="J6" s="86"/>
      <c r="K6" s="86"/>
      <c r="L6" s="86"/>
      <c r="M6" s="86"/>
      <c r="N6" s="86"/>
      <c r="O6" s="86"/>
      <c r="P6" s="86"/>
      <c r="Q6" s="86"/>
      <c r="R6" s="86"/>
      <c r="S6" s="86"/>
      <c r="T6" s="86"/>
    </row>
    <row r="7" spans="1:20" ht="14.4" customHeight="1" x14ac:dyDescent="0.3">
      <c r="A7" s="146"/>
      <c r="B7" s="179"/>
      <c r="C7" s="179"/>
      <c r="D7" s="179"/>
      <c r="E7" s="179"/>
      <c r="F7" s="102"/>
      <c r="G7" s="86"/>
      <c r="H7" s="86"/>
      <c r="I7" s="86"/>
      <c r="J7" s="86"/>
      <c r="K7" s="86"/>
      <c r="L7" s="86"/>
      <c r="M7" s="86"/>
      <c r="N7" s="86"/>
      <c r="O7" s="86"/>
      <c r="P7" s="86"/>
      <c r="Q7" s="86"/>
      <c r="R7" s="86"/>
      <c r="S7" s="86"/>
      <c r="T7" s="86"/>
    </row>
    <row r="8" spans="1:20" ht="14.4" customHeight="1" x14ac:dyDescent="0.3">
      <c r="A8" s="146"/>
      <c r="B8" s="7">
        <v>2</v>
      </c>
      <c r="C8" s="7">
        <v>5</v>
      </c>
      <c r="D8" s="7">
        <v>15</v>
      </c>
      <c r="E8" s="7">
        <v>2</v>
      </c>
      <c r="F8" s="93" t="s">
        <v>48</v>
      </c>
      <c r="G8" s="120">
        <v>3</v>
      </c>
      <c r="H8" s="86"/>
      <c r="I8" s="86"/>
      <c r="J8" s="86"/>
      <c r="K8" s="86"/>
      <c r="L8" s="86"/>
      <c r="M8" s="86"/>
      <c r="N8" s="86"/>
      <c r="O8" s="86"/>
      <c r="P8" s="86"/>
      <c r="Q8" s="86"/>
      <c r="R8" s="86"/>
      <c r="S8" s="86"/>
      <c r="T8" s="86"/>
    </row>
    <row r="9" spans="1:20" ht="14.4" customHeight="1" x14ac:dyDescent="0.3">
      <c r="A9" s="146"/>
      <c r="B9" s="146"/>
      <c r="C9" s="146"/>
      <c r="D9" s="146"/>
      <c r="E9" s="138">
        <v>5</v>
      </c>
      <c r="F9" s="94" t="s">
        <v>49</v>
      </c>
      <c r="G9" s="86"/>
      <c r="H9" s="86"/>
      <c r="I9" s="86"/>
      <c r="J9" s="86"/>
      <c r="K9" s="86"/>
      <c r="L9" s="86"/>
      <c r="M9" s="86"/>
      <c r="N9" s="86"/>
      <c r="O9" s="86"/>
      <c r="P9" s="86"/>
      <c r="Q9" s="86"/>
      <c r="R9" s="86"/>
      <c r="S9" s="86"/>
      <c r="T9" s="86"/>
    </row>
    <row r="10" spans="1:20" s="1" customFormat="1" x14ac:dyDescent="0.3">
      <c r="A10" s="90"/>
      <c r="B10" s="89"/>
      <c r="C10" s="87"/>
      <c r="D10" s="88"/>
      <c r="E10" s="88"/>
      <c r="G10" s="178" t="s">
        <v>36</v>
      </c>
      <c r="H10" s="178"/>
      <c r="I10" s="178"/>
      <c r="J10" s="178"/>
      <c r="L10" s="178" t="s">
        <v>55</v>
      </c>
      <c r="M10" s="178"/>
      <c r="N10" s="178"/>
      <c r="O10" s="178"/>
      <c r="Q10" s="178" t="s">
        <v>56</v>
      </c>
      <c r="R10" s="178"/>
      <c r="S10" s="178"/>
      <c r="T10" s="178"/>
    </row>
    <row r="11" spans="1:20" s="1" customFormat="1" x14ac:dyDescent="0.3">
      <c r="A11" s="90"/>
      <c r="B11" s="84" t="s">
        <v>37</v>
      </c>
      <c r="C11" s="84" t="s">
        <v>37</v>
      </c>
      <c r="D11" s="84" t="s">
        <v>37</v>
      </c>
      <c r="E11" s="84" t="s">
        <v>37</v>
      </c>
      <c r="F11" s="6"/>
      <c r="G11" s="95" t="s">
        <v>37</v>
      </c>
      <c r="H11" s="84" t="s">
        <v>38</v>
      </c>
      <c r="I11" s="84" t="s">
        <v>39</v>
      </c>
      <c r="J11" s="84" t="s">
        <v>40</v>
      </c>
      <c r="L11" s="95" t="s">
        <v>37</v>
      </c>
      <c r="M11" s="84" t="s">
        <v>38</v>
      </c>
      <c r="N11" s="84" t="s">
        <v>39</v>
      </c>
      <c r="O11" s="84" t="s">
        <v>40</v>
      </c>
      <c r="Q11" s="95" t="s">
        <v>37</v>
      </c>
      <c r="R11" s="84" t="s">
        <v>38</v>
      </c>
      <c r="S11" s="84" t="s">
        <v>39</v>
      </c>
      <c r="T11" s="84" t="s">
        <v>40</v>
      </c>
    </row>
    <row r="12" spans="1:20" s="1" customFormat="1" x14ac:dyDescent="0.3">
      <c r="A12" s="136">
        <v>1720</v>
      </c>
      <c r="B12" s="139">
        <v>0</v>
      </c>
      <c r="C12" s="139">
        <v>0</v>
      </c>
      <c r="D12" s="139">
        <v>0</v>
      </c>
      <c r="E12" s="139">
        <v>0</v>
      </c>
      <c r="G12" s="139">
        <f>SUM(B12:E12)</f>
        <v>0</v>
      </c>
      <c r="H12" s="140">
        <f t="shared" ref="H12:H33" si="0">G12/1000</f>
        <v>0</v>
      </c>
      <c r="I12" s="140">
        <f>CONVERT(H12,"m","ft")</f>
        <v>0</v>
      </c>
      <c r="J12" s="140">
        <v>1</v>
      </c>
      <c r="L12" s="130">
        <v>0</v>
      </c>
      <c r="M12" s="131">
        <v>0</v>
      </c>
      <c r="N12" s="131">
        <v>0</v>
      </c>
      <c r="O12" s="131">
        <v>1</v>
      </c>
      <c r="Q12" s="130">
        <v>0</v>
      </c>
      <c r="R12" s="131">
        <v>0</v>
      </c>
      <c r="S12" s="131">
        <v>0</v>
      </c>
      <c r="T12" s="131">
        <v>1</v>
      </c>
    </row>
    <row r="13" spans="1:20" s="1" customFormat="1" x14ac:dyDescent="0.3">
      <c r="A13" s="136">
        <v>1800</v>
      </c>
      <c r="B13" s="139">
        <f>($A13-$A12)*B$8+B12</f>
        <v>160</v>
      </c>
      <c r="C13" s="139">
        <f>($A13-$A12)*C$8+C12</f>
        <v>400</v>
      </c>
      <c r="D13" s="139">
        <v>0</v>
      </c>
      <c r="E13" s="139">
        <f>($A13-$A12)*E$8+E12</f>
        <v>160</v>
      </c>
      <c r="G13" s="139">
        <f t="shared" ref="G13:G33" si="1">SUM(B13:E13)</f>
        <v>720</v>
      </c>
      <c r="H13" s="140">
        <f t="shared" si="0"/>
        <v>0.72</v>
      </c>
      <c r="I13" s="140">
        <f t="shared" ref="I13:I33" si="2">CONVERT(H13,"m","ft")</f>
        <v>2.3622047244094486</v>
      </c>
      <c r="J13" s="140">
        <f>$J$12-I13</f>
        <v>-1.3622047244094486</v>
      </c>
      <c r="L13" s="130">
        <v>560</v>
      </c>
      <c r="M13" s="131">
        <v>0.56000000000000005</v>
      </c>
      <c r="N13" s="131">
        <v>1.8372703412073494</v>
      </c>
      <c r="O13" s="131">
        <v>-0.83727034120734944</v>
      </c>
      <c r="Q13" s="130">
        <v>720</v>
      </c>
      <c r="R13" s="131">
        <v>0.72</v>
      </c>
      <c r="S13" s="131">
        <v>2.3622047244094486</v>
      </c>
      <c r="T13" s="131">
        <v>-1.3622047244094486</v>
      </c>
    </row>
    <row r="14" spans="1:20" s="1" customFormat="1" x14ac:dyDescent="0.3">
      <c r="A14" s="136">
        <v>1850</v>
      </c>
      <c r="B14" s="139">
        <f t="shared" ref="B14:D29" si="3">($A14-$A13)*B$8+B13</f>
        <v>260</v>
      </c>
      <c r="C14" s="139">
        <f t="shared" si="3"/>
        <v>650</v>
      </c>
      <c r="D14" s="139">
        <v>0</v>
      </c>
      <c r="E14" s="139">
        <f t="shared" ref="E14:E25" si="4">($A14-$A13)*E$8+E13</f>
        <v>260</v>
      </c>
      <c r="G14" s="139">
        <f t="shared" si="1"/>
        <v>1170</v>
      </c>
      <c r="H14" s="140">
        <f t="shared" si="0"/>
        <v>1.17</v>
      </c>
      <c r="I14" s="140">
        <f t="shared" si="2"/>
        <v>3.8385826771653542</v>
      </c>
      <c r="J14" s="140">
        <f t="shared" ref="J14:J33" si="5">$J$12-I14</f>
        <v>-2.8385826771653542</v>
      </c>
      <c r="L14" s="130">
        <v>910</v>
      </c>
      <c r="M14" s="131">
        <v>0.91</v>
      </c>
      <c r="N14" s="131">
        <v>2.9855643044619424</v>
      </c>
      <c r="O14" s="131">
        <v>-1.9855643044619424</v>
      </c>
      <c r="Q14" s="130">
        <v>1170</v>
      </c>
      <c r="R14" s="131">
        <v>1.17</v>
      </c>
      <c r="S14" s="131">
        <v>3.8385826771653542</v>
      </c>
      <c r="T14" s="131">
        <v>-2.8385826771653542</v>
      </c>
    </row>
    <row r="15" spans="1:20" s="1" customFormat="1" x14ac:dyDescent="0.3">
      <c r="A15" s="136">
        <v>1875</v>
      </c>
      <c r="B15" s="139">
        <f t="shared" si="3"/>
        <v>310</v>
      </c>
      <c r="C15" s="139">
        <f t="shared" si="3"/>
        <v>775</v>
      </c>
      <c r="D15" s="139">
        <v>0</v>
      </c>
      <c r="E15" s="139">
        <f t="shared" si="4"/>
        <v>310</v>
      </c>
      <c r="G15" s="139">
        <f t="shared" si="1"/>
        <v>1395</v>
      </c>
      <c r="H15" s="140">
        <f t="shared" si="0"/>
        <v>1.395</v>
      </c>
      <c r="I15" s="140">
        <f t="shared" si="2"/>
        <v>4.5767716535433074</v>
      </c>
      <c r="J15" s="140">
        <f t="shared" si="5"/>
        <v>-3.5767716535433074</v>
      </c>
      <c r="L15" s="130">
        <v>1085</v>
      </c>
      <c r="M15" s="131">
        <v>1.085</v>
      </c>
      <c r="N15" s="131">
        <v>3.559711286089239</v>
      </c>
      <c r="O15" s="131">
        <v>-2.559711286089239</v>
      </c>
      <c r="Q15" s="130">
        <v>1395</v>
      </c>
      <c r="R15" s="131">
        <v>1.395</v>
      </c>
      <c r="S15" s="131">
        <v>4.5767716535433074</v>
      </c>
      <c r="T15" s="131">
        <v>-3.5767716535433074</v>
      </c>
    </row>
    <row r="16" spans="1:20" s="1" customFormat="1" x14ac:dyDescent="0.3">
      <c r="A16" s="136">
        <v>1890</v>
      </c>
      <c r="B16" s="139">
        <f t="shared" si="3"/>
        <v>340</v>
      </c>
      <c r="C16" s="139">
        <f t="shared" si="3"/>
        <v>850</v>
      </c>
      <c r="D16" s="139">
        <v>0</v>
      </c>
      <c r="E16" s="139">
        <f t="shared" si="4"/>
        <v>340</v>
      </c>
      <c r="G16" s="139">
        <f t="shared" si="1"/>
        <v>1530</v>
      </c>
      <c r="H16" s="140">
        <f t="shared" si="0"/>
        <v>1.53</v>
      </c>
      <c r="I16" s="140">
        <f t="shared" si="2"/>
        <v>5.0196850393700787</v>
      </c>
      <c r="J16" s="140">
        <f t="shared" si="5"/>
        <v>-4.0196850393700787</v>
      </c>
      <c r="L16" s="130">
        <v>1190</v>
      </c>
      <c r="M16" s="131">
        <v>1.19</v>
      </c>
      <c r="N16" s="131">
        <v>3.9041994750656168</v>
      </c>
      <c r="O16" s="131">
        <v>-2.9041994750656168</v>
      </c>
      <c r="Q16" s="130">
        <v>1530</v>
      </c>
      <c r="R16" s="131">
        <v>1.53</v>
      </c>
      <c r="S16" s="131">
        <v>5.0196850393700787</v>
      </c>
      <c r="T16" s="131">
        <v>-4.0196850393700787</v>
      </c>
    </row>
    <row r="17" spans="1:20" s="1" customFormat="1" x14ac:dyDescent="0.3">
      <c r="A17" s="136">
        <v>1900</v>
      </c>
      <c r="B17" s="139">
        <f t="shared" si="3"/>
        <v>360</v>
      </c>
      <c r="C17" s="139">
        <f t="shared" si="3"/>
        <v>900</v>
      </c>
      <c r="D17" s="139">
        <v>0</v>
      </c>
      <c r="E17" s="139">
        <f t="shared" si="4"/>
        <v>360</v>
      </c>
      <c r="G17" s="139">
        <f t="shared" si="1"/>
        <v>1620</v>
      </c>
      <c r="H17" s="140">
        <f t="shared" si="0"/>
        <v>1.62</v>
      </c>
      <c r="I17" s="140">
        <f t="shared" si="2"/>
        <v>5.3149606299212602</v>
      </c>
      <c r="J17" s="140">
        <f t="shared" si="5"/>
        <v>-4.3149606299212602</v>
      </c>
      <c r="L17" s="130">
        <v>1260</v>
      </c>
      <c r="M17" s="131">
        <v>1.26</v>
      </c>
      <c r="N17" s="131">
        <v>4.1338582677165352</v>
      </c>
      <c r="O17" s="131">
        <v>-3.1338582677165352</v>
      </c>
      <c r="Q17" s="130">
        <v>1620</v>
      </c>
      <c r="R17" s="131">
        <v>1.62</v>
      </c>
      <c r="S17" s="131">
        <v>5.3149606299212602</v>
      </c>
      <c r="T17" s="131">
        <v>-4.3149606299212602</v>
      </c>
    </row>
    <row r="18" spans="1:20" s="1" customFormat="1" x14ac:dyDescent="0.3">
      <c r="A18" s="136">
        <v>1910</v>
      </c>
      <c r="B18" s="139">
        <f t="shared" si="3"/>
        <v>380</v>
      </c>
      <c r="C18" s="139">
        <f t="shared" si="3"/>
        <v>950</v>
      </c>
      <c r="D18" s="139">
        <v>0</v>
      </c>
      <c r="E18" s="139">
        <f t="shared" si="4"/>
        <v>380</v>
      </c>
      <c r="G18" s="139">
        <f t="shared" si="1"/>
        <v>1710</v>
      </c>
      <c r="H18" s="140">
        <f t="shared" si="0"/>
        <v>1.71</v>
      </c>
      <c r="I18" s="140">
        <f t="shared" si="2"/>
        <v>5.6102362204724407</v>
      </c>
      <c r="J18" s="140">
        <f t="shared" si="5"/>
        <v>-4.6102362204724407</v>
      </c>
      <c r="L18" s="130">
        <v>1330</v>
      </c>
      <c r="M18" s="131">
        <v>1.33</v>
      </c>
      <c r="N18" s="131">
        <v>4.363517060367454</v>
      </c>
      <c r="O18" s="131">
        <v>-3.363517060367454</v>
      </c>
      <c r="Q18" s="130">
        <v>1710</v>
      </c>
      <c r="R18" s="131">
        <v>1.71</v>
      </c>
      <c r="S18" s="131">
        <v>5.6102362204724407</v>
      </c>
      <c r="T18" s="131">
        <v>-4.6102362204724407</v>
      </c>
    </row>
    <row r="19" spans="1:20" s="1" customFormat="1" x14ac:dyDescent="0.3">
      <c r="A19" s="136">
        <v>1920</v>
      </c>
      <c r="B19" s="139">
        <f t="shared" si="3"/>
        <v>400</v>
      </c>
      <c r="C19" s="139">
        <f t="shared" si="3"/>
        <v>1000</v>
      </c>
      <c r="D19" s="139">
        <v>0</v>
      </c>
      <c r="E19" s="139">
        <f t="shared" si="4"/>
        <v>400</v>
      </c>
      <c r="G19" s="139">
        <f t="shared" si="1"/>
        <v>1800</v>
      </c>
      <c r="H19" s="140">
        <f t="shared" si="0"/>
        <v>1.8</v>
      </c>
      <c r="I19" s="140">
        <f t="shared" si="2"/>
        <v>5.9055118110236222</v>
      </c>
      <c r="J19" s="140">
        <f t="shared" si="5"/>
        <v>-4.9055118110236222</v>
      </c>
      <c r="L19" s="130">
        <v>1400</v>
      </c>
      <c r="M19" s="131">
        <v>1.4</v>
      </c>
      <c r="N19" s="131">
        <v>4.5931758530183728</v>
      </c>
      <c r="O19" s="131">
        <v>-3.5931758530183728</v>
      </c>
      <c r="Q19" s="130">
        <v>1800</v>
      </c>
      <c r="R19" s="131">
        <v>1.8</v>
      </c>
      <c r="S19" s="131">
        <v>5.9055118110236222</v>
      </c>
      <c r="T19" s="131">
        <v>-4.9055118110236222</v>
      </c>
    </row>
    <row r="20" spans="1:20" s="1" customFormat="1" x14ac:dyDescent="0.3">
      <c r="A20" s="136">
        <v>1930</v>
      </c>
      <c r="B20" s="139">
        <f t="shared" si="3"/>
        <v>420</v>
      </c>
      <c r="C20" s="139">
        <f t="shared" si="3"/>
        <v>1050</v>
      </c>
      <c r="D20" s="139">
        <v>0</v>
      </c>
      <c r="E20" s="139">
        <f t="shared" si="4"/>
        <v>420</v>
      </c>
      <c r="G20" s="139">
        <f t="shared" si="1"/>
        <v>1890</v>
      </c>
      <c r="H20" s="140">
        <f t="shared" si="0"/>
        <v>1.89</v>
      </c>
      <c r="I20" s="140">
        <f t="shared" si="2"/>
        <v>6.2007874015748028</v>
      </c>
      <c r="J20" s="140">
        <f t="shared" si="5"/>
        <v>-5.2007874015748028</v>
      </c>
      <c r="L20" s="130">
        <v>1470</v>
      </c>
      <c r="M20" s="131">
        <v>1.47</v>
      </c>
      <c r="N20" s="131">
        <v>4.8228346456692917</v>
      </c>
      <c r="O20" s="131">
        <v>-3.8228346456692917</v>
      </c>
      <c r="Q20" s="130">
        <v>1890</v>
      </c>
      <c r="R20" s="131">
        <v>1.89</v>
      </c>
      <c r="S20" s="131">
        <v>6.2007874015748028</v>
      </c>
      <c r="T20" s="131">
        <v>-5.2007874015748028</v>
      </c>
    </row>
    <row r="21" spans="1:20" s="1" customFormat="1" x14ac:dyDescent="0.3">
      <c r="A21" s="136">
        <v>1940</v>
      </c>
      <c r="B21" s="139">
        <f t="shared" si="3"/>
        <v>440</v>
      </c>
      <c r="C21" s="139">
        <f t="shared" si="3"/>
        <v>1100</v>
      </c>
      <c r="D21" s="139">
        <v>0</v>
      </c>
      <c r="E21" s="139">
        <f t="shared" si="4"/>
        <v>440</v>
      </c>
      <c r="G21" s="139">
        <f t="shared" si="1"/>
        <v>1980</v>
      </c>
      <c r="H21" s="140">
        <f t="shared" si="0"/>
        <v>1.98</v>
      </c>
      <c r="I21" s="140">
        <f t="shared" si="2"/>
        <v>6.4960629921259843</v>
      </c>
      <c r="J21" s="140">
        <f t="shared" si="5"/>
        <v>-5.4960629921259843</v>
      </c>
      <c r="L21" s="130">
        <v>1540</v>
      </c>
      <c r="M21" s="131">
        <v>1.54</v>
      </c>
      <c r="N21" s="131">
        <v>5.0524934383202096</v>
      </c>
      <c r="O21" s="131">
        <v>-4.0524934383202096</v>
      </c>
      <c r="Q21" s="130">
        <v>1980</v>
      </c>
      <c r="R21" s="131">
        <v>1.98</v>
      </c>
      <c r="S21" s="131">
        <v>6.4960629921259843</v>
      </c>
      <c r="T21" s="131">
        <v>-5.4960629921259843</v>
      </c>
    </row>
    <row r="22" spans="1:20" s="1" customFormat="1" x14ac:dyDescent="0.3">
      <c r="A22" s="136">
        <v>1950</v>
      </c>
      <c r="B22" s="139">
        <f t="shared" si="3"/>
        <v>460</v>
      </c>
      <c r="C22" s="139">
        <f t="shared" si="3"/>
        <v>1150</v>
      </c>
      <c r="D22" s="139">
        <v>0</v>
      </c>
      <c r="E22" s="139">
        <f t="shared" si="4"/>
        <v>460</v>
      </c>
      <c r="G22" s="139">
        <f t="shared" si="1"/>
        <v>2070</v>
      </c>
      <c r="H22" s="140">
        <f t="shared" si="0"/>
        <v>2.0699999999999998</v>
      </c>
      <c r="I22" s="140">
        <f t="shared" si="2"/>
        <v>6.7913385826771657</v>
      </c>
      <c r="J22" s="140">
        <f t="shared" si="5"/>
        <v>-5.7913385826771657</v>
      </c>
      <c r="L22" s="130">
        <v>1610</v>
      </c>
      <c r="M22" s="131">
        <v>1.61</v>
      </c>
      <c r="N22" s="131">
        <v>5.2821522309711293</v>
      </c>
      <c r="O22" s="131">
        <v>-4.2821522309711293</v>
      </c>
      <c r="Q22" s="130">
        <v>2070</v>
      </c>
      <c r="R22" s="131">
        <v>2.0699999999999998</v>
      </c>
      <c r="S22" s="131">
        <v>6.7913385826771657</v>
      </c>
      <c r="T22" s="131">
        <v>-5.7913385826771657</v>
      </c>
    </row>
    <row r="23" spans="1:20" s="1" customFormat="1" x14ac:dyDescent="0.3">
      <c r="A23" s="136">
        <v>1960</v>
      </c>
      <c r="B23" s="139">
        <f t="shared" si="3"/>
        <v>480</v>
      </c>
      <c r="C23" s="139">
        <f t="shared" si="3"/>
        <v>1200</v>
      </c>
      <c r="D23" s="139">
        <f t="shared" ref="D23:D28" si="6">($A23-$A22)*D$8+D22</f>
        <v>150</v>
      </c>
      <c r="E23" s="139">
        <f t="shared" si="4"/>
        <v>480</v>
      </c>
      <c r="G23" s="139">
        <f t="shared" si="1"/>
        <v>2310</v>
      </c>
      <c r="H23" s="140">
        <f t="shared" si="0"/>
        <v>2.31</v>
      </c>
      <c r="I23" s="140">
        <f t="shared" si="2"/>
        <v>7.5787401574803148</v>
      </c>
      <c r="J23" s="140">
        <f t="shared" si="5"/>
        <v>-6.5787401574803148</v>
      </c>
      <c r="L23" s="130">
        <v>1830</v>
      </c>
      <c r="M23" s="131">
        <v>1.83</v>
      </c>
      <c r="N23" s="131">
        <v>6.0039370078740157</v>
      </c>
      <c r="O23" s="131">
        <v>-5.0039370078740157</v>
      </c>
      <c r="Q23" s="130">
        <v>2310</v>
      </c>
      <c r="R23" s="131">
        <v>2.31</v>
      </c>
      <c r="S23" s="131">
        <v>7.5787401574803148</v>
      </c>
      <c r="T23" s="131">
        <v>-6.5787401574803148</v>
      </c>
    </row>
    <row r="24" spans="1:20" s="1" customFormat="1" x14ac:dyDescent="0.3">
      <c r="A24" s="136">
        <v>1970</v>
      </c>
      <c r="B24" s="139">
        <f t="shared" si="3"/>
        <v>500</v>
      </c>
      <c r="C24" s="139">
        <f t="shared" si="3"/>
        <v>1250</v>
      </c>
      <c r="D24" s="139">
        <f t="shared" si="6"/>
        <v>300</v>
      </c>
      <c r="E24" s="139">
        <f t="shared" si="4"/>
        <v>500</v>
      </c>
      <c r="G24" s="139">
        <f t="shared" si="1"/>
        <v>2550</v>
      </c>
      <c r="H24" s="140">
        <f t="shared" si="0"/>
        <v>2.5499999999999998</v>
      </c>
      <c r="I24" s="140">
        <f t="shared" si="2"/>
        <v>8.3661417322834648</v>
      </c>
      <c r="J24" s="140">
        <f t="shared" si="5"/>
        <v>-7.3661417322834648</v>
      </c>
      <c r="L24" s="130">
        <v>2050</v>
      </c>
      <c r="M24" s="131">
        <v>2.0499999999999998</v>
      </c>
      <c r="N24" s="131">
        <v>6.7257217847769031</v>
      </c>
      <c r="O24" s="131">
        <v>-5.7257217847769031</v>
      </c>
      <c r="Q24" s="130">
        <v>2550</v>
      </c>
      <c r="R24" s="131">
        <v>2.5499999999999998</v>
      </c>
      <c r="S24" s="131">
        <v>8.3661417322834648</v>
      </c>
      <c r="T24" s="131">
        <v>-7.3661417322834648</v>
      </c>
    </row>
    <row r="25" spans="1:20" s="1" customFormat="1" x14ac:dyDescent="0.3">
      <c r="A25" s="136">
        <v>1980</v>
      </c>
      <c r="B25" s="139">
        <f t="shared" si="3"/>
        <v>520</v>
      </c>
      <c r="C25" s="139">
        <f t="shared" si="3"/>
        <v>1300</v>
      </c>
      <c r="D25" s="139">
        <f t="shared" si="6"/>
        <v>450</v>
      </c>
      <c r="E25" s="139">
        <f t="shared" si="4"/>
        <v>520</v>
      </c>
      <c r="G25" s="139">
        <f t="shared" si="1"/>
        <v>2790</v>
      </c>
      <c r="H25" s="140">
        <f t="shared" si="0"/>
        <v>2.79</v>
      </c>
      <c r="I25" s="140">
        <f t="shared" si="2"/>
        <v>9.1535433070866148</v>
      </c>
      <c r="J25" s="140">
        <f t="shared" si="5"/>
        <v>-8.1535433070866148</v>
      </c>
      <c r="L25" s="130">
        <v>2270</v>
      </c>
      <c r="M25" s="131">
        <v>2.27</v>
      </c>
      <c r="N25" s="131">
        <v>7.4475065616797904</v>
      </c>
      <c r="O25" s="131">
        <v>-6.4475065616797904</v>
      </c>
      <c r="Q25" s="130">
        <v>2790</v>
      </c>
      <c r="R25" s="131">
        <v>2.79</v>
      </c>
      <c r="S25" s="131">
        <v>9.1535433070866148</v>
      </c>
      <c r="T25" s="131">
        <v>-8.1535433070866148</v>
      </c>
    </row>
    <row r="26" spans="1:20" s="1" customFormat="1" x14ac:dyDescent="0.3">
      <c r="A26" s="136">
        <v>1990</v>
      </c>
      <c r="B26" s="139">
        <f t="shared" si="3"/>
        <v>540</v>
      </c>
      <c r="C26" s="139">
        <f t="shared" si="3"/>
        <v>1350</v>
      </c>
      <c r="D26" s="139">
        <f t="shared" si="6"/>
        <v>600</v>
      </c>
      <c r="E26" s="139">
        <f>($A26-$A25)*E$9+E25</f>
        <v>570</v>
      </c>
      <c r="G26" s="139">
        <f t="shared" si="1"/>
        <v>3060</v>
      </c>
      <c r="H26" s="140">
        <f t="shared" si="0"/>
        <v>3.06</v>
      </c>
      <c r="I26" s="140">
        <f t="shared" si="2"/>
        <v>10.039370078740157</v>
      </c>
      <c r="J26" s="140">
        <f t="shared" si="5"/>
        <v>-9.0393700787401574</v>
      </c>
      <c r="L26" s="130">
        <v>2490</v>
      </c>
      <c r="M26" s="131">
        <v>2.4900000000000002</v>
      </c>
      <c r="N26" s="131">
        <v>8.1692913385826778</v>
      </c>
      <c r="O26" s="131">
        <v>-7.1692913385826778</v>
      </c>
      <c r="Q26" s="130">
        <v>3060</v>
      </c>
      <c r="R26" s="131">
        <v>3.06</v>
      </c>
      <c r="S26" s="131">
        <v>10.039370078740157</v>
      </c>
      <c r="T26" s="131">
        <v>-9.0393700787401574</v>
      </c>
    </row>
    <row r="27" spans="1:20" s="1" customFormat="1" x14ac:dyDescent="0.3">
      <c r="A27" s="136">
        <v>2000</v>
      </c>
      <c r="B27" s="139">
        <f t="shared" si="3"/>
        <v>560</v>
      </c>
      <c r="C27" s="139">
        <f t="shared" si="3"/>
        <v>1400</v>
      </c>
      <c r="D27" s="139">
        <f t="shared" si="6"/>
        <v>750</v>
      </c>
      <c r="E27" s="139">
        <f t="shared" ref="E27:E33" si="7">($A27-$A26)*E$9+E26</f>
        <v>620</v>
      </c>
      <c r="G27" s="139">
        <f t="shared" si="1"/>
        <v>3330</v>
      </c>
      <c r="H27" s="140">
        <f t="shared" si="0"/>
        <v>3.33</v>
      </c>
      <c r="I27" s="140">
        <f t="shared" si="2"/>
        <v>10.9251968503937</v>
      </c>
      <c r="J27" s="140">
        <f t="shared" si="5"/>
        <v>-9.9251968503937</v>
      </c>
      <c r="L27" s="130">
        <v>2710</v>
      </c>
      <c r="M27" s="131">
        <v>2.71</v>
      </c>
      <c r="N27" s="131">
        <v>8.8910761154855642</v>
      </c>
      <c r="O27" s="131">
        <v>-7.8910761154855642</v>
      </c>
      <c r="Q27" s="130">
        <v>3330</v>
      </c>
      <c r="R27" s="131">
        <v>3.33</v>
      </c>
      <c r="S27" s="131">
        <v>10.9251968503937</v>
      </c>
      <c r="T27" s="131">
        <v>-9.9251968503937</v>
      </c>
    </row>
    <row r="28" spans="1:20" s="1" customFormat="1" x14ac:dyDescent="0.3">
      <c r="A28" s="136">
        <v>2005</v>
      </c>
      <c r="B28" s="139">
        <f t="shared" si="3"/>
        <v>570</v>
      </c>
      <c r="C28" s="139">
        <f t="shared" si="3"/>
        <v>1425</v>
      </c>
      <c r="D28" s="139">
        <f t="shared" si="6"/>
        <v>825</v>
      </c>
      <c r="E28" s="139">
        <f t="shared" si="7"/>
        <v>645</v>
      </c>
      <c r="G28" s="139">
        <f t="shared" si="1"/>
        <v>3465</v>
      </c>
      <c r="H28" s="140">
        <f t="shared" si="0"/>
        <v>3.4649999999999999</v>
      </c>
      <c r="I28" s="140">
        <f t="shared" si="2"/>
        <v>11.368110236220472</v>
      </c>
      <c r="J28" s="140">
        <f t="shared" si="5"/>
        <v>-10.368110236220472</v>
      </c>
      <c r="L28" s="130">
        <v>2820</v>
      </c>
      <c r="M28" s="131">
        <v>2.82</v>
      </c>
      <c r="N28" s="131">
        <v>9.2519685039370074</v>
      </c>
      <c r="O28" s="131">
        <v>-8.2519685039370074</v>
      </c>
      <c r="Q28" s="130">
        <v>3465</v>
      </c>
      <c r="R28" s="131">
        <v>3.4649999999999999</v>
      </c>
      <c r="S28" s="131">
        <v>11.368110236220472</v>
      </c>
      <c r="T28" s="131">
        <v>-10.368110236220472</v>
      </c>
    </row>
    <row r="29" spans="1:20" s="1" customFormat="1" x14ac:dyDescent="0.3">
      <c r="A29" s="136">
        <v>2010</v>
      </c>
      <c r="B29" s="139">
        <f t="shared" si="3"/>
        <v>580</v>
      </c>
      <c r="C29" s="139">
        <f t="shared" si="3"/>
        <v>1450</v>
      </c>
      <c r="D29" s="139">
        <f t="shared" si="3"/>
        <v>900</v>
      </c>
      <c r="E29" s="139">
        <f t="shared" si="7"/>
        <v>670</v>
      </c>
      <c r="G29" s="139">
        <f t="shared" si="1"/>
        <v>3600</v>
      </c>
      <c r="H29" s="140">
        <f t="shared" si="0"/>
        <v>3.6</v>
      </c>
      <c r="I29" s="140">
        <f t="shared" si="2"/>
        <v>11.811023622047244</v>
      </c>
      <c r="J29" s="140">
        <f t="shared" si="5"/>
        <v>-10.811023622047244</v>
      </c>
      <c r="L29" s="130">
        <v>2930</v>
      </c>
      <c r="M29" s="131">
        <v>2.93</v>
      </c>
      <c r="N29" s="131">
        <v>9.6128608923884507</v>
      </c>
      <c r="O29" s="131">
        <v>-8.6128608923884507</v>
      </c>
      <c r="Q29" s="130">
        <v>3600</v>
      </c>
      <c r="R29" s="131">
        <v>3.6</v>
      </c>
      <c r="S29" s="131">
        <v>11.811023622047244</v>
      </c>
      <c r="T29" s="131">
        <v>-10.811023622047244</v>
      </c>
    </row>
    <row r="30" spans="1:20" s="1" customFormat="1" x14ac:dyDescent="0.3">
      <c r="A30" s="136">
        <v>2020</v>
      </c>
      <c r="B30" s="139">
        <f t="shared" ref="B30:D33" si="8">($A30-$A29)*B$8+B29</f>
        <v>600</v>
      </c>
      <c r="C30" s="139">
        <f t="shared" si="8"/>
        <v>1500</v>
      </c>
      <c r="D30" s="139">
        <f t="shared" si="8"/>
        <v>1050</v>
      </c>
      <c r="E30" s="139">
        <f t="shared" si="7"/>
        <v>720</v>
      </c>
      <c r="G30" s="139">
        <f t="shared" si="1"/>
        <v>3870</v>
      </c>
      <c r="H30" s="140">
        <f t="shared" si="0"/>
        <v>3.87</v>
      </c>
      <c r="I30" s="140">
        <f t="shared" si="2"/>
        <v>12.696850393700787</v>
      </c>
      <c r="J30" s="140">
        <f t="shared" si="5"/>
        <v>-11.696850393700787</v>
      </c>
      <c r="L30" s="130">
        <v>3150</v>
      </c>
      <c r="M30" s="131">
        <v>3.15</v>
      </c>
      <c r="N30" s="131">
        <v>10.334645669291339</v>
      </c>
      <c r="O30" s="131">
        <v>-9.3346456692913389</v>
      </c>
      <c r="Q30" s="130">
        <v>3870</v>
      </c>
      <c r="R30" s="131">
        <v>3.87</v>
      </c>
      <c r="S30" s="131">
        <v>12.696850393700787</v>
      </c>
      <c r="T30" s="131">
        <v>-11.696850393700787</v>
      </c>
    </row>
    <row r="31" spans="1:20" s="1" customFormat="1" x14ac:dyDescent="0.3">
      <c r="A31" s="136">
        <v>2030</v>
      </c>
      <c r="B31" s="139">
        <f t="shared" si="8"/>
        <v>620</v>
      </c>
      <c r="C31" s="139">
        <f t="shared" si="8"/>
        <v>1550</v>
      </c>
      <c r="D31" s="139">
        <f t="shared" si="8"/>
        <v>1200</v>
      </c>
      <c r="E31" s="139">
        <f t="shared" si="7"/>
        <v>770</v>
      </c>
      <c r="G31" s="139">
        <f t="shared" si="1"/>
        <v>4140</v>
      </c>
      <c r="H31" s="140">
        <f t="shared" si="0"/>
        <v>4.1399999999999997</v>
      </c>
      <c r="I31" s="140">
        <f t="shared" si="2"/>
        <v>13.582677165354331</v>
      </c>
      <c r="J31" s="140">
        <f t="shared" si="5"/>
        <v>-12.582677165354331</v>
      </c>
      <c r="L31" s="130">
        <v>3370</v>
      </c>
      <c r="M31" s="131">
        <v>3.37</v>
      </c>
      <c r="N31" s="131">
        <v>11.056430446194225</v>
      </c>
      <c r="O31" s="131">
        <v>-10.056430446194225</v>
      </c>
      <c r="Q31" s="130">
        <v>4140</v>
      </c>
      <c r="R31" s="131">
        <v>4.1399999999999997</v>
      </c>
      <c r="S31" s="131">
        <v>13.582677165354331</v>
      </c>
      <c r="T31" s="131">
        <v>-12.582677165354331</v>
      </c>
    </row>
    <row r="32" spans="1:20" s="1" customFormat="1" x14ac:dyDescent="0.3">
      <c r="A32" s="136">
        <v>2040</v>
      </c>
      <c r="B32" s="139">
        <f t="shared" si="8"/>
        <v>640</v>
      </c>
      <c r="C32" s="139">
        <f t="shared" si="8"/>
        <v>1600</v>
      </c>
      <c r="D32" s="139">
        <f t="shared" si="8"/>
        <v>1350</v>
      </c>
      <c r="E32" s="139">
        <f t="shared" si="7"/>
        <v>820</v>
      </c>
      <c r="G32" s="139">
        <f t="shared" si="1"/>
        <v>4410</v>
      </c>
      <c r="H32" s="140">
        <f t="shared" si="0"/>
        <v>4.41</v>
      </c>
      <c r="I32" s="140">
        <f t="shared" si="2"/>
        <v>14.468503937007874</v>
      </c>
      <c r="J32" s="140">
        <f t="shared" si="5"/>
        <v>-13.468503937007874</v>
      </c>
      <c r="L32" s="130">
        <v>3590</v>
      </c>
      <c r="M32" s="131">
        <v>3.59</v>
      </c>
      <c r="N32" s="131">
        <v>11.778215223097114</v>
      </c>
      <c r="O32" s="131">
        <v>-10.778215223097114</v>
      </c>
      <c r="Q32" s="130">
        <v>4410</v>
      </c>
      <c r="R32" s="131">
        <v>4.41</v>
      </c>
      <c r="S32" s="131">
        <v>14.468503937007874</v>
      </c>
      <c r="T32" s="131">
        <v>-13.468503937007874</v>
      </c>
    </row>
    <row r="33" spans="1:20" s="1" customFormat="1" x14ac:dyDescent="0.3">
      <c r="A33" s="137">
        <v>2050</v>
      </c>
      <c r="B33" s="139">
        <f t="shared" si="8"/>
        <v>660</v>
      </c>
      <c r="C33" s="139">
        <f t="shared" si="8"/>
        <v>1650</v>
      </c>
      <c r="D33" s="139">
        <f t="shared" si="8"/>
        <v>1500</v>
      </c>
      <c r="E33" s="139">
        <f t="shared" si="7"/>
        <v>870</v>
      </c>
      <c r="G33" s="139">
        <f t="shared" si="1"/>
        <v>4680</v>
      </c>
      <c r="H33" s="140">
        <f t="shared" si="0"/>
        <v>4.68</v>
      </c>
      <c r="I33" s="140">
        <f t="shared" si="2"/>
        <v>15.354330708661417</v>
      </c>
      <c r="J33" s="140">
        <f t="shared" si="5"/>
        <v>-14.354330708661417</v>
      </c>
      <c r="L33" s="130">
        <v>3810</v>
      </c>
      <c r="M33" s="131">
        <v>3.81</v>
      </c>
      <c r="N33" s="131">
        <v>12.5</v>
      </c>
      <c r="O33" s="131">
        <v>-11.5</v>
      </c>
      <c r="Q33" s="130">
        <v>4680</v>
      </c>
      <c r="R33" s="131">
        <v>4.68</v>
      </c>
      <c r="S33" s="131">
        <v>15.354330708661417</v>
      </c>
      <c r="T33" s="131">
        <v>-14.354330708661417</v>
      </c>
    </row>
    <row r="34" spans="1:20" s="1" customFormat="1" x14ac:dyDescent="0.3">
      <c r="A34" s="133"/>
      <c r="B34" s="3"/>
      <c r="C34" s="3"/>
      <c r="D34" s="3"/>
      <c r="E34" s="3"/>
      <c r="F34" s="3"/>
      <c r="G34" s="134"/>
      <c r="H34" s="135"/>
      <c r="I34" s="134"/>
      <c r="J34" s="3"/>
    </row>
    <row r="35" spans="1:20" s="1" customFormat="1" x14ac:dyDescent="0.3">
      <c r="A35" s="82" t="s">
        <v>35</v>
      </c>
      <c r="B35" s="4"/>
      <c r="C35" s="5"/>
      <c r="D35" s="5"/>
      <c r="E35" s="5"/>
      <c r="F35" s="5"/>
      <c r="G35" s="5"/>
      <c r="H35" s="5"/>
      <c r="I35" s="5"/>
      <c r="J35" s="5"/>
    </row>
    <row r="36" spans="1:20" ht="14.4" customHeight="1" x14ac:dyDescent="0.3">
      <c r="A36" s="146"/>
      <c r="B36" s="167" t="s">
        <v>41</v>
      </c>
      <c r="C36" s="167"/>
      <c r="D36" s="167"/>
      <c r="E36" s="167"/>
      <c r="F36" s="146"/>
      <c r="G36" s="86"/>
      <c r="H36" s="86"/>
      <c r="I36" s="86"/>
      <c r="J36" s="86"/>
      <c r="K36" s="86"/>
      <c r="L36" s="86"/>
      <c r="M36" s="86"/>
      <c r="N36" s="86"/>
      <c r="O36" s="86"/>
      <c r="P36" s="86"/>
      <c r="Q36" s="86"/>
      <c r="R36" s="86"/>
      <c r="S36" s="86"/>
      <c r="T36" s="86"/>
    </row>
    <row r="37" spans="1:20" ht="14.4" customHeight="1" x14ac:dyDescent="0.3">
      <c r="A37" s="146"/>
      <c r="B37" s="179" t="s">
        <v>44</v>
      </c>
      <c r="C37" s="179" t="s">
        <v>45</v>
      </c>
      <c r="D37" s="179" t="s">
        <v>46</v>
      </c>
      <c r="E37" s="179" t="s">
        <v>47</v>
      </c>
      <c r="F37" s="102"/>
      <c r="G37" s="86"/>
      <c r="H37" s="86"/>
      <c r="I37" s="86"/>
      <c r="J37" s="86"/>
      <c r="K37" s="86"/>
      <c r="L37" s="86"/>
      <c r="M37" s="86"/>
      <c r="N37" s="86"/>
      <c r="O37" s="86"/>
      <c r="P37" s="86"/>
      <c r="Q37" s="86"/>
      <c r="R37" s="86"/>
      <c r="S37" s="86"/>
      <c r="T37" s="86"/>
    </row>
    <row r="38" spans="1:20" ht="14.4" customHeight="1" x14ac:dyDescent="0.3">
      <c r="A38" s="146"/>
      <c r="B38" s="179"/>
      <c r="C38" s="179"/>
      <c r="D38" s="179"/>
      <c r="E38" s="179"/>
      <c r="F38" s="102"/>
      <c r="G38" s="86"/>
      <c r="H38" s="86"/>
      <c r="I38" s="86"/>
      <c r="J38" s="86"/>
      <c r="K38" s="86"/>
      <c r="L38" s="86"/>
      <c r="M38" s="86"/>
      <c r="N38" s="86"/>
      <c r="O38" s="86"/>
      <c r="P38" s="86"/>
      <c r="Q38" s="86"/>
      <c r="R38" s="86"/>
      <c r="S38" s="86"/>
      <c r="T38" s="86"/>
    </row>
    <row r="39" spans="1:20" ht="14.4" customHeight="1" x14ac:dyDescent="0.3">
      <c r="A39" s="146"/>
      <c r="B39" s="7">
        <v>2</v>
      </c>
      <c r="C39" s="7">
        <v>0.4</v>
      </c>
      <c r="D39" s="7">
        <v>15</v>
      </c>
      <c r="E39" s="7">
        <v>2</v>
      </c>
      <c r="F39" s="93" t="s">
        <v>48</v>
      </c>
      <c r="G39" s="86"/>
      <c r="H39" s="86"/>
      <c r="I39" s="86"/>
      <c r="J39" s="86"/>
      <c r="K39" s="120">
        <v>0.4</v>
      </c>
      <c r="L39" s="86"/>
      <c r="M39" s="86"/>
      <c r="N39" s="86"/>
      <c r="O39" s="86"/>
      <c r="P39" s="86"/>
      <c r="Q39" s="86"/>
      <c r="R39" s="86"/>
      <c r="S39" s="86"/>
      <c r="T39" s="86"/>
    </row>
    <row r="40" spans="1:20" ht="14.4" customHeight="1" x14ac:dyDescent="0.3">
      <c r="A40" s="146"/>
      <c r="B40" s="146"/>
      <c r="C40" s="146"/>
      <c r="D40" s="146"/>
      <c r="E40" s="138">
        <v>5</v>
      </c>
      <c r="F40" s="94" t="s">
        <v>49</v>
      </c>
      <c r="G40" s="86"/>
      <c r="H40" s="86"/>
      <c r="I40" s="86"/>
      <c r="J40" s="86"/>
      <c r="K40" s="86"/>
      <c r="L40" s="86"/>
      <c r="M40" s="86"/>
      <c r="N40" s="86"/>
      <c r="O40" s="86"/>
      <c r="P40" s="86"/>
      <c r="Q40" s="86"/>
      <c r="R40" s="86"/>
      <c r="S40" s="86"/>
      <c r="T40" s="86"/>
    </row>
    <row r="41" spans="1:20" s="1" customFormat="1" x14ac:dyDescent="0.3">
      <c r="A41" s="90"/>
      <c r="B41" s="89"/>
      <c r="C41" s="87"/>
      <c r="D41" s="88"/>
      <c r="E41" s="88"/>
      <c r="G41" s="178" t="s">
        <v>36</v>
      </c>
      <c r="H41" s="178"/>
      <c r="I41" s="178"/>
      <c r="J41" s="178"/>
    </row>
    <row r="42" spans="1:20" s="1" customFormat="1" x14ac:dyDescent="0.3">
      <c r="A42" s="90"/>
      <c r="B42" s="84" t="s">
        <v>37</v>
      </c>
      <c r="C42" s="84" t="s">
        <v>37</v>
      </c>
      <c r="D42" s="84" t="s">
        <v>37</v>
      </c>
      <c r="E42" s="84" t="s">
        <v>37</v>
      </c>
      <c r="F42" s="6"/>
      <c r="G42" s="95" t="s">
        <v>37</v>
      </c>
      <c r="H42" s="84" t="s">
        <v>38</v>
      </c>
      <c r="I42" s="84" t="s">
        <v>39</v>
      </c>
      <c r="J42" s="84" t="s">
        <v>40</v>
      </c>
    </row>
    <row r="43" spans="1:20" s="1" customFormat="1" x14ac:dyDescent="0.3">
      <c r="A43" s="136">
        <v>1720</v>
      </c>
      <c r="B43" s="139">
        <v>0</v>
      </c>
      <c r="C43" s="139">
        <v>0</v>
      </c>
      <c r="D43" s="139">
        <v>0</v>
      </c>
      <c r="E43" s="139">
        <v>0</v>
      </c>
      <c r="G43" s="139">
        <f>SUM(B43:E43)</f>
        <v>0</v>
      </c>
      <c r="H43" s="140">
        <f t="shared" ref="H43:H64" si="9">G43/1000</f>
        <v>0</v>
      </c>
      <c r="I43" s="140">
        <f>CONVERT(H43,"m","ft")</f>
        <v>0</v>
      </c>
      <c r="J43" s="140">
        <v>1</v>
      </c>
    </row>
    <row r="44" spans="1:20" s="1" customFormat="1" x14ac:dyDescent="0.3">
      <c r="A44" s="136">
        <v>1800</v>
      </c>
      <c r="B44" s="139">
        <f>($A44-$A43)*B$39+B43</f>
        <v>160</v>
      </c>
      <c r="C44" s="139">
        <f t="shared" ref="C44:D64" si="10">($A44-$A43)*C$39+C43</f>
        <v>32</v>
      </c>
      <c r="D44" s="139">
        <v>0</v>
      </c>
      <c r="E44" s="139">
        <f>($A44-$A43)*E$39+E43</f>
        <v>160</v>
      </c>
      <c r="G44" s="139">
        <f t="shared" ref="G44:G64" si="11">SUM(B44:E44)</f>
        <v>352</v>
      </c>
      <c r="H44" s="140">
        <f t="shared" si="9"/>
        <v>0.35199999999999998</v>
      </c>
      <c r="I44" s="140">
        <f t="shared" ref="I44:I64" si="12">CONVERT(H44,"m","ft")</f>
        <v>1.1548556430446195</v>
      </c>
      <c r="J44" s="140">
        <f>$J$12-I44</f>
        <v>-0.15485564304461952</v>
      </c>
    </row>
    <row r="45" spans="1:20" s="1" customFormat="1" x14ac:dyDescent="0.3">
      <c r="A45" s="136">
        <v>1850</v>
      </c>
      <c r="B45" s="139">
        <f t="shared" ref="B45:B64" si="13">($A45-$A44)*B$39+B44</f>
        <v>260</v>
      </c>
      <c r="C45" s="139">
        <f t="shared" si="10"/>
        <v>52</v>
      </c>
      <c r="D45" s="139">
        <v>0</v>
      </c>
      <c r="E45" s="139">
        <f t="shared" ref="E45:E56" si="14">($A45-$A44)*E$39+E44</f>
        <v>260</v>
      </c>
      <c r="G45" s="139">
        <f t="shared" si="11"/>
        <v>572</v>
      </c>
      <c r="H45" s="140">
        <f t="shared" si="9"/>
        <v>0.57199999999999995</v>
      </c>
      <c r="I45" s="140">
        <f t="shared" si="12"/>
        <v>1.8766404199475066</v>
      </c>
      <c r="J45" s="140">
        <f t="shared" ref="J45:J64" si="15">$J$12-I45</f>
        <v>-0.87664041994750663</v>
      </c>
    </row>
    <row r="46" spans="1:20" s="1" customFormat="1" x14ac:dyDescent="0.3">
      <c r="A46" s="136">
        <v>1875</v>
      </c>
      <c r="B46" s="139">
        <f t="shared" si="13"/>
        <v>310</v>
      </c>
      <c r="C46" s="139">
        <f t="shared" si="10"/>
        <v>62</v>
      </c>
      <c r="D46" s="139">
        <v>0</v>
      </c>
      <c r="E46" s="139">
        <f t="shared" si="14"/>
        <v>310</v>
      </c>
      <c r="G46" s="139">
        <f t="shared" si="11"/>
        <v>682</v>
      </c>
      <c r="H46" s="140">
        <f t="shared" si="9"/>
        <v>0.68200000000000005</v>
      </c>
      <c r="I46" s="140">
        <f t="shared" si="12"/>
        <v>2.2375328083989503</v>
      </c>
      <c r="J46" s="140">
        <f t="shared" si="15"/>
        <v>-1.2375328083989503</v>
      </c>
    </row>
    <row r="47" spans="1:20" s="1" customFormat="1" x14ac:dyDescent="0.3">
      <c r="A47" s="136">
        <v>1890</v>
      </c>
      <c r="B47" s="139">
        <f t="shared" si="13"/>
        <v>340</v>
      </c>
      <c r="C47" s="139">
        <f t="shared" si="10"/>
        <v>68</v>
      </c>
      <c r="D47" s="139">
        <v>0</v>
      </c>
      <c r="E47" s="139">
        <f t="shared" si="14"/>
        <v>340</v>
      </c>
      <c r="G47" s="139">
        <f t="shared" si="11"/>
        <v>748</v>
      </c>
      <c r="H47" s="140">
        <f t="shared" si="9"/>
        <v>0.748</v>
      </c>
      <c r="I47" s="140">
        <f t="shared" si="12"/>
        <v>2.4540682414698161</v>
      </c>
      <c r="J47" s="140">
        <f t="shared" si="15"/>
        <v>-1.4540682414698161</v>
      </c>
    </row>
    <row r="48" spans="1:20" s="1" customFormat="1" x14ac:dyDescent="0.3">
      <c r="A48" s="136">
        <v>1900</v>
      </c>
      <c r="B48" s="139">
        <f t="shared" si="13"/>
        <v>360</v>
      </c>
      <c r="C48" s="139">
        <f t="shared" si="10"/>
        <v>72</v>
      </c>
      <c r="D48" s="139">
        <v>0</v>
      </c>
      <c r="E48" s="139">
        <f t="shared" si="14"/>
        <v>360</v>
      </c>
      <c r="G48" s="139">
        <f t="shared" si="11"/>
        <v>792</v>
      </c>
      <c r="H48" s="140">
        <f t="shared" si="9"/>
        <v>0.79200000000000004</v>
      </c>
      <c r="I48" s="140">
        <f t="shared" si="12"/>
        <v>2.5984251968503935</v>
      </c>
      <c r="J48" s="140">
        <f t="shared" si="15"/>
        <v>-1.5984251968503935</v>
      </c>
    </row>
    <row r="49" spans="1:11" s="1" customFormat="1" x14ac:dyDescent="0.3">
      <c r="A49" s="136">
        <v>1910</v>
      </c>
      <c r="B49" s="139">
        <f t="shared" si="13"/>
        <v>380</v>
      </c>
      <c r="C49" s="139">
        <f t="shared" si="10"/>
        <v>76</v>
      </c>
      <c r="D49" s="139">
        <v>0</v>
      </c>
      <c r="E49" s="139">
        <f t="shared" si="14"/>
        <v>380</v>
      </c>
      <c r="G49" s="139">
        <f t="shared" si="11"/>
        <v>836</v>
      </c>
      <c r="H49" s="140">
        <f t="shared" si="9"/>
        <v>0.83599999999999997</v>
      </c>
      <c r="I49" s="140">
        <f t="shared" si="12"/>
        <v>2.742782152230971</v>
      </c>
      <c r="J49" s="140">
        <f t="shared" si="15"/>
        <v>-1.742782152230971</v>
      </c>
    </row>
    <row r="50" spans="1:11" s="1" customFormat="1" x14ac:dyDescent="0.3">
      <c r="A50" s="136">
        <v>1920</v>
      </c>
      <c r="B50" s="139">
        <f t="shared" si="13"/>
        <v>400</v>
      </c>
      <c r="C50" s="139">
        <f t="shared" si="10"/>
        <v>80</v>
      </c>
      <c r="D50" s="139">
        <v>0</v>
      </c>
      <c r="E50" s="139">
        <f t="shared" si="14"/>
        <v>400</v>
      </c>
      <c r="G50" s="139">
        <f t="shared" si="11"/>
        <v>880</v>
      </c>
      <c r="H50" s="140">
        <f t="shared" si="9"/>
        <v>0.88</v>
      </c>
      <c r="I50" s="140">
        <f t="shared" si="12"/>
        <v>2.8871391076115485</v>
      </c>
      <c r="J50" s="140">
        <f t="shared" si="15"/>
        <v>-1.8871391076115485</v>
      </c>
    </row>
    <row r="51" spans="1:11" s="1" customFormat="1" x14ac:dyDescent="0.3">
      <c r="A51" s="136">
        <v>1930</v>
      </c>
      <c r="B51" s="139">
        <f t="shared" si="13"/>
        <v>420</v>
      </c>
      <c r="C51" s="139">
        <f t="shared" si="10"/>
        <v>84</v>
      </c>
      <c r="D51" s="139">
        <v>0</v>
      </c>
      <c r="E51" s="139">
        <f t="shared" si="14"/>
        <v>420</v>
      </c>
      <c r="G51" s="139">
        <f t="shared" si="11"/>
        <v>924</v>
      </c>
      <c r="H51" s="140">
        <f t="shared" si="9"/>
        <v>0.92400000000000004</v>
      </c>
      <c r="I51" s="140">
        <f t="shared" si="12"/>
        <v>3.0314960629921259</v>
      </c>
      <c r="J51" s="140">
        <f t="shared" si="15"/>
        <v>-2.0314960629921259</v>
      </c>
    </row>
    <row r="52" spans="1:11" s="1" customFormat="1" x14ac:dyDescent="0.3">
      <c r="A52" s="136">
        <v>1940</v>
      </c>
      <c r="B52" s="139">
        <f t="shared" si="13"/>
        <v>440</v>
      </c>
      <c r="C52" s="139">
        <f t="shared" si="10"/>
        <v>88</v>
      </c>
      <c r="D52" s="139">
        <v>0</v>
      </c>
      <c r="E52" s="139">
        <f t="shared" si="14"/>
        <v>440</v>
      </c>
      <c r="G52" s="139">
        <f t="shared" si="11"/>
        <v>968</v>
      </c>
      <c r="H52" s="140">
        <f t="shared" si="9"/>
        <v>0.96799999999999997</v>
      </c>
      <c r="I52" s="140">
        <f t="shared" si="12"/>
        <v>3.1758530183727034</v>
      </c>
      <c r="J52" s="140">
        <f t="shared" si="15"/>
        <v>-2.1758530183727034</v>
      </c>
    </row>
    <row r="53" spans="1:11" s="1" customFormat="1" x14ac:dyDescent="0.3">
      <c r="A53" s="136">
        <v>1950</v>
      </c>
      <c r="B53" s="139">
        <f t="shared" si="13"/>
        <v>460</v>
      </c>
      <c r="C53" s="139">
        <f t="shared" si="10"/>
        <v>92</v>
      </c>
      <c r="D53" s="139">
        <v>0</v>
      </c>
      <c r="E53" s="139">
        <f t="shared" si="14"/>
        <v>460</v>
      </c>
      <c r="G53" s="139">
        <f t="shared" si="11"/>
        <v>1012</v>
      </c>
      <c r="H53" s="140">
        <f t="shared" si="9"/>
        <v>1.012</v>
      </c>
      <c r="I53" s="140">
        <f t="shared" si="12"/>
        <v>3.3202099737532809</v>
      </c>
      <c r="J53" s="140">
        <f t="shared" si="15"/>
        <v>-2.3202099737532809</v>
      </c>
    </row>
    <row r="54" spans="1:11" s="1" customFormat="1" x14ac:dyDescent="0.3">
      <c r="A54" s="136">
        <v>1960</v>
      </c>
      <c r="B54" s="139">
        <f t="shared" si="13"/>
        <v>480</v>
      </c>
      <c r="C54" s="139">
        <f t="shared" si="10"/>
        <v>96</v>
      </c>
      <c r="D54" s="139">
        <f>($A54-$A53)*D$39+D53</f>
        <v>150</v>
      </c>
      <c r="E54" s="139">
        <f t="shared" si="14"/>
        <v>480</v>
      </c>
      <c r="G54" s="139">
        <f t="shared" si="11"/>
        <v>1206</v>
      </c>
      <c r="H54" s="140">
        <f t="shared" si="9"/>
        <v>1.206</v>
      </c>
      <c r="I54" s="140">
        <f t="shared" si="12"/>
        <v>3.9566929133858268</v>
      </c>
      <c r="J54" s="140">
        <f t="shared" si="15"/>
        <v>-2.9566929133858268</v>
      </c>
    </row>
    <row r="55" spans="1:11" s="1" customFormat="1" x14ac:dyDescent="0.3">
      <c r="A55" s="136">
        <v>1970</v>
      </c>
      <c r="B55" s="139">
        <f t="shared" si="13"/>
        <v>500</v>
      </c>
      <c r="C55" s="139">
        <f t="shared" si="10"/>
        <v>100</v>
      </c>
      <c r="D55" s="139">
        <f t="shared" si="10"/>
        <v>300</v>
      </c>
      <c r="E55" s="139">
        <f t="shared" si="14"/>
        <v>500</v>
      </c>
      <c r="G55" s="139">
        <f t="shared" si="11"/>
        <v>1400</v>
      </c>
      <c r="H55" s="140">
        <f t="shared" si="9"/>
        <v>1.4</v>
      </c>
      <c r="I55" s="140">
        <f t="shared" si="12"/>
        <v>4.5931758530183728</v>
      </c>
      <c r="J55" s="140">
        <f t="shared" si="15"/>
        <v>-3.5931758530183728</v>
      </c>
    </row>
    <row r="56" spans="1:11" s="1" customFormat="1" x14ac:dyDescent="0.3">
      <c r="A56" s="136">
        <v>1980</v>
      </c>
      <c r="B56" s="139">
        <f t="shared" si="13"/>
        <v>520</v>
      </c>
      <c r="C56" s="139">
        <f t="shared" si="10"/>
        <v>104</v>
      </c>
      <c r="D56" s="139">
        <f t="shared" si="10"/>
        <v>450</v>
      </c>
      <c r="E56" s="139">
        <f t="shared" si="14"/>
        <v>520</v>
      </c>
      <c r="G56" s="139">
        <f t="shared" si="11"/>
        <v>1594</v>
      </c>
      <c r="H56" s="140">
        <f t="shared" si="9"/>
        <v>1.5940000000000001</v>
      </c>
      <c r="I56" s="140">
        <f t="shared" si="12"/>
        <v>5.2296587926509188</v>
      </c>
      <c r="J56" s="140">
        <f t="shared" si="15"/>
        <v>-4.2296587926509188</v>
      </c>
    </row>
    <row r="57" spans="1:11" s="1" customFormat="1" x14ac:dyDescent="0.3">
      <c r="A57" s="136">
        <v>1990</v>
      </c>
      <c r="B57" s="139">
        <f t="shared" si="13"/>
        <v>540</v>
      </c>
      <c r="C57" s="139">
        <f t="shared" si="10"/>
        <v>108</v>
      </c>
      <c r="D57" s="139">
        <f t="shared" si="10"/>
        <v>600</v>
      </c>
      <c r="E57" s="139">
        <f>($A57-$A56)*E$40+E56</f>
        <v>570</v>
      </c>
      <c r="G57" s="139">
        <f t="shared" si="11"/>
        <v>1818</v>
      </c>
      <c r="H57" s="140">
        <f t="shared" si="9"/>
        <v>1.8180000000000001</v>
      </c>
      <c r="I57" s="140">
        <f t="shared" si="12"/>
        <v>5.9645669291338583</v>
      </c>
      <c r="J57" s="140">
        <f t="shared" si="15"/>
        <v>-4.9645669291338583</v>
      </c>
    </row>
    <row r="58" spans="1:11" s="1" customFormat="1" x14ac:dyDescent="0.3">
      <c r="A58" s="136">
        <v>2000</v>
      </c>
      <c r="B58" s="139">
        <f t="shared" si="13"/>
        <v>560</v>
      </c>
      <c r="C58" s="139">
        <f t="shared" si="10"/>
        <v>112</v>
      </c>
      <c r="D58" s="139">
        <f t="shared" si="10"/>
        <v>750</v>
      </c>
      <c r="E58" s="139">
        <f t="shared" ref="E58:E64" si="16">($A58-$A57)*E$40+E57</f>
        <v>620</v>
      </c>
      <c r="G58" s="139">
        <f t="shared" si="11"/>
        <v>2042</v>
      </c>
      <c r="H58" s="140">
        <f t="shared" si="9"/>
        <v>2.0419999999999998</v>
      </c>
      <c r="I58" s="140">
        <f t="shared" si="12"/>
        <v>6.6994750656167978</v>
      </c>
      <c r="J58" s="140">
        <f t="shared" si="15"/>
        <v>-5.6994750656167978</v>
      </c>
    </row>
    <row r="59" spans="1:11" s="1" customFormat="1" x14ac:dyDescent="0.3">
      <c r="A59" s="136">
        <v>2005</v>
      </c>
      <c r="B59" s="139">
        <f t="shared" si="13"/>
        <v>570</v>
      </c>
      <c r="C59" s="139">
        <f t="shared" si="10"/>
        <v>114</v>
      </c>
      <c r="D59" s="139">
        <f t="shared" si="10"/>
        <v>825</v>
      </c>
      <c r="E59" s="139">
        <f t="shared" si="16"/>
        <v>645</v>
      </c>
      <c r="G59" s="139">
        <f t="shared" si="11"/>
        <v>2154</v>
      </c>
      <c r="H59" s="140">
        <f t="shared" si="9"/>
        <v>2.1539999999999999</v>
      </c>
      <c r="I59" s="140">
        <f t="shared" si="12"/>
        <v>7.0669291338582676</v>
      </c>
      <c r="J59" s="140">
        <f t="shared" si="15"/>
        <v>-6.0669291338582676</v>
      </c>
    </row>
    <row r="60" spans="1:11" s="1" customFormat="1" x14ac:dyDescent="0.3">
      <c r="A60" s="136">
        <v>2010</v>
      </c>
      <c r="B60" s="139">
        <f t="shared" si="13"/>
        <v>580</v>
      </c>
      <c r="C60" s="139">
        <f t="shared" si="10"/>
        <v>116</v>
      </c>
      <c r="D60" s="139">
        <f t="shared" si="10"/>
        <v>900</v>
      </c>
      <c r="E60" s="139">
        <f t="shared" si="16"/>
        <v>670</v>
      </c>
      <c r="G60" s="139">
        <f t="shared" si="11"/>
        <v>2266</v>
      </c>
      <c r="H60" s="140">
        <f t="shared" si="9"/>
        <v>2.266</v>
      </c>
      <c r="I60" s="140">
        <f t="shared" si="12"/>
        <v>7.4343832020997374</v>
      </c>
      <c r="J60" s="144">
        <v>-10.811023622047244</v>
      </c>
      <c r="K60" s="132">
        <v>-10.8</v>
      </c>
    </row>
    <row r="61" spans="1:11" s="1" customFormat="1" x14ac:dyDescent="0.3">
      <c r="A61" s="136">
        <v>2020</v>
      </c>
      <c r="B61" s="139">
        <f t="shared" si="13"/>
        <v>600</v>
      </c>
      <c r="C61" s="139">
        <f t="shared" si="10"/>
        <v>120</v>
      </c>
      <c r="D61" s="139">
        <f t="shared" si="10"/>
        <v>1050</v>
      </c>
      <c r="E61" s="139">
        <f t="shared" si="16"/>
        <v>720</v>
      </c>
      <c r="G61" s="139">
        <f t="shared" si="11"/>
        <v>2490</v>
      </c>
      <c r="H61" s="140">
        <f t="shared" si="9"/>
        <v>2.4900000000000002</v>
      </c>
      <c r="I61" s="140">
        <f t="shared" si="12"/>
        <v>8.1692913385826778</v>
      </c>
      <c r="J61" s="140">
        <f t="shared" si="15"/>
        <v>-7.1692913385826778</v>
      </c>
    </row>
    <row r="62" spans="1:11" s="1" customFormat="1" x14ac:dyDescent="0.3">
      <c r="A62" s="136">
        <v>2030</v>
      </c>
      <c r="B62" s="139">
        <f t="shared" si="13"/>
        <v>620</v>
      </c>
      <c r="C62" s="139">
        <f t="shared" si="10"/>
        <v>124</v>
      </c>
      <c r="D62" s="139">
        <f t="shared" si="10"/>
        <v>1200</v>
      </c>
      <c r="E62" s="139">
        <f t="shared" si="16"/>
        <v>770</v>
      </c>
      <c r="G62" s="139">
        <f t="shared" si="11"/>
        <v>2714</v>
      </c>
      <c r="H62" s="140">
        <f t="shared" si="9"/>
        <v>2.714</v>
      </c>
      <c r="I62" s="140">
        <f t="shared" si="12"/>
        <v>8.9041994750656173</v>
      </c>
      <c r="J62" s="140">
        <f t="shared" si="15"/>
        <v>-7.9041994750656173</v>
      </c>
    </row>
    <row r="63" spans="1:11" s="1" customFormat="1" x14ac:dyDescent="0.3">
      <c r="A63" s="136">
        <v>2040</v>
      </c>
      <c r="B63" s="139">
        <f t="shared" si="13"/>
        <v>640</v>
      </c>
      <c r="C63" s="139">
        <f t="shared" si="10"/>
        <v>128</v>
      </c>
      <c r="D63" s="139">
        <f t="shared" si="10"/>
        <v>1350</v>
      </c>
      <c r="E63" s="139">
        <f t="shared" si="16"/>
        <v>820</v>
      </c>
      <c r="G63" s="139">
        <f t="shared" si="11"/>
        <v>2938</v>
      </c>
      <c r="H63" s="140">
        <f t="shared" si="9"/>
        <v>2.9380000000000002</v>
      </c>
      <c r="I63" s="140">
        <f t="shared" si="12"/>
        <v>9.6391076115485568</v>
      </c>
      <c r="J63" s="140">
        <f t="shared" si="15"/>
        <v>-8.6391076115485568</v>
      </c>
    </row>
    <row r="64" spans="1:11" s="1" customFormat="1" x14ac:dyDescent="0.3">
      <c r="A64" s="137">
        <v>2050</v>
      </c>
      <c r="B64" s="139">
        <f t="shared" si="13"/>
        <v>660</v>
      </c>
      <c r="C64" s="139">
        <f t="shared" si="10"/>
        <v>132</v>
      </c>
      <c r="D64" s="139">
        <f t="shared" si="10"/>
        <v>1500</v>
      </c>
      <c r="E64" s="139">
        <f t="shared" si="16"/>
        <v>870</v>
      </c>
      <c r="G64" s="139">
        <f t="shared" si="11"/>
        <v>3162</v>
      </c>
      <c r="H64" s="140">
        <f t="shared" si="9"/>
        <v>3.1619999999999999</v>
      </c>
      <c r="I64" s="140">
        <f t="shared" si="12"/>
        <v>10.374015748031496</v>
      </c>
      <c r="J64" s="140">
        <f t="shared" si="15"/>
        <v>-9.3740157480314963</v>
      </c>
    </row>
  </sheetData>
  <sheetProtection password="A304" sheet="1" objects="1" scenarios="1"/>
  <mergeCells count="14">
    <mergeCell ref="B6:B7"/>
    <mergeCell ref="C6:C7"/>
    <mergeCell ref="B5:E5"/>
    <mergeCell ref="D6:D7"/>
    <mergeCell ref="E6:E7"/>
    <mergeCell ref="G41:J41"/>
    <mergeCell ref="L10:O10"/>
    <mergeCell ref="Q10:T10"/>
    <mergeCell ref="G10:J10"/>
    <mergeCell ref="B36:E36"/>
    <mergeCell ref="B37:B38"/>
    <mergeCell ref="C37:C38"/>
    <mergeCell ref="D37:D38"/>
    <mergeCell ref="E37:E38"/>
  </mergeCells>
  <dataValidations count="406">
    <dataValidation allowBlank="1" showInputMessage="1" showErrorMessage="1" errorTitle="Exception" sqref="B8"/>
    <dataValidation allowBlank="1" showInputMessage="1" showErrorMessage="1" errorTitle="Exception" sqref="C8"/>
    <dataValidation allowBlank="1" showInputMessage="1" showErrorMessage="1" errorTitle="Exception" sqref="D8"/>
    <dataValidation allowBlank="1" showInputMessage="1" showErrorMessage="1" errorTitle="Exception" sqref="E8"/>
    <dataValidation allowBlank="1" showInputMessage="1" showErrorMessage="1" errorTitle="Exception" sqref="E9"/>
    <dataValidation allowBlank="1" showInputMessage="1" showErrorMessage="1" errorTitle="Exception" sqref="A12"/>
    <dataValidation allowBlank="1" showInputMessage="1" showErrorMessage="1" errorTitle="Exception" sqref="A13"/>
    <dataValidation allowBlank="1" showInputMessage="1" showErrorMessage="1" errorTitle="Exception" sqref="A14"/>
    <dataValidation allowBlank="1" showInputMessage="1" showErrorMessage="1" errorTitle="Exception" sqref="A15"/>
    <dataValidation allowBlank="1" showInputMessage="1" showErrorMessage="1" errorTitle="Exception" sqref="A16"/>
    <dataValidation allowBlank="1" showInputMessage="1" showErrorMessage="1" errorTitle="Exception" sqref="A17"/>
    <dataValidation allowBlank="1" showInputMessage="1" showErrorMessage="1" errorTitle="Exception" sqref="A18"/>
    <dataValidation allowBlank="1" showInputMessage="1" showErrorMessage="1" errorTitle="Exception" sqref="A19"/>
    <dataValidation allowBlank="1" showInputMessage="1" showErrorMessage="1" errorTitle="Exception" sqref="A20"/>
    <dataValidation allowBlank="1" showInputMessage="1" showErrorMessage="1" errorTitle="Exception" sqref="A21"/>
    <dataValidation allowBlank="1" showInputMessage="1" showErrorMessage="1" errorTitle="Exception" sqref="A22"/>
    <dataValidation allowBlank="1" showInputMessage="1" showErrorMessage="1" errorTitle="Exception" sqref="A23"/>
    <dataValidation allowBlank="1" showInputMessage="1" showErrorMessage="1" errorTitle="Exception" sqref="A24"/>
    <dataValidation allowBlank="1" showInputMessage="1" showErrorMessage="1" errorTitle="Exception" sqref="A25"/>
    <dataValidation allowBlank="1" showInputMessage="1" showErrorMessage="1" errorTitle="Exception" sqref="A26"/>
    <dataValidation allowBlank="1" showInputMessage="1" showErrorMessage="1" errorTitle="Exception" sqref="A27"/>
    <dataValidation allowBlank="1" showInputMessage="1" showErrorMessage="1" errorTitle="Exception" sqref="A28"/>
    <dataValidation allowBlank="1" showInputMessage="1" showErrorMessage="1" errorTitle="Exception" sqref="A29"/>
    <dataValidation allowBlank="1" showInputMessage="1" showErrorMessage="1" errorTitle="Exception" sqref="A30"/>
    <dataValidation allowBlank="1" showInputMessage="1" showErrorMessage="1" errorTitle="Exception" sqref="A31"/>
    <dataValidation allowBlank="1" showInputMessage="1" showErrorMessage="1" errorTitle="Exception" sqref="A32"/>
    <dataValidation allowBlank="1" showInputMessage="1" showErrorMessage="1" errorTitle="Exception" sqref="A33"/>
    <dataValidation allowBlank="1" showInputMessage="1" showErrorMessage="1" errorTitle="Exception" sqref="B39"/>
    <dataValidation allowBlank="1" showInputMessage="1" showErrorMessage="1" errorTitle="Exception" sqref="C39"/>
    <dataValidation allowBlank="1" showInputMessage="1" showErrorMessage="1" errorTitle="Exception" sqref="D39"/>
    <dataValidation allowBlank="1" showInputMessage="1" showErrorMessage="1" errorTitle="Exception" sqref="E39"/>
    <dataValidation allowBlank="1" showInputMessage="1" showErrorMessage="1" errorTitle="Exception" sqref="E40"/>
    <dataValidation allowBlank="1" showInputMessage="1" showErrorMessage="1" errorTitle="Exception" sqref="A43"/>
    <dataValidation allowBlank="1" showInputMessage="1" showErrorMessage="1" errorTitle="Exception" sqref="A44"/>
    <dataValidation allowBlank="1" showInputMessage="1" showErrorMessage="1" errorTitle="Exception" sqref="A45"/>
    <dataValidation allowBlank="1" showInputMessage="1" showErrorMessage="1" errorTitle="Exception" sqref="A46"/>
    <dataValidation allowBlank="1" showInputMessage="1" showErrorMessage="1" errorTitle="Exception" sqref="A47"/>
    <dataValidation allowBlank="1" showInputMessage="1" showErrorMessage="1" errorTitle="Exception" sqref="A48"/>
    <dataValidation allowBlank="1" showInputMessage="1" showErrorMessage="1" errorTitle="Exception" sqref="A49"/>
    <dataValidation allowBlank="1" showInputMessage="1" showErrorMessage="1" errorTitle="Exception" sqref="A50"/>
    <dataValidation allowBlank="1" showInputMessage="1" showErrorMessage="1" errorTitle="Exception" sqref="A51"/>
    <dataValidation allowBlank="1" showInputMessage="1" showErrorMessage="1" errorTitle="Exception" sqref="A52"/>
    <dataValidation allowBlank="1" showInputMessage="1" showErrorMessage="1" errorTitle="Exception" sqref="A53"/>
    <dataValidation allowBlank="1" showInputMessage="1" showErrorMessage="1" errorTitle="Exception" sqref="A54"/>
    <dataValidation allowBlank="1" showInputMessage="1" showErrorMessage="1" errorTitle="Exception" sqref="A55"/>
    <dataValidation allowBlank="1" showInputMessage="1" showErrorMessage="1" errorTitle="Exception" sqref="A56"/>
    <dataValidation allowBlank="1" showInputMessage="1" showErrorMessage="1" errorTitle="Exception" sqref="A57"/>
    <dataValidation allowBlank="1" showInputMessage="1" showErrorMessage="1" errorTitle="Exception" sqref="A58"/>
    <dataValidation allowBlank="1" showInputMessage="1" showErrorMessage="1" errorTitle="Exception" sqref="A59"/>
    <dataValidation allowBlank="1" showInputMessage="1" showErrorMessage="1" errorTitle="Exception" sqref="A60"/>
    <dataValidation allowBlank="1" showInputMessage="1" showErrorMessage="1" errorTitle="Exception" sqref="A61"/>
    <dataValidation allowBlank="1" showInputMessage="1" showErrorMessage="1" errorTitle="Exception" sqref="A62"/>
    <dataValidation allowBlank="1" showInputMessage="1" showErrorMessage="1" errorTitle="Exception" sqref="A63"/>
    <dataValidation allowBlank="1" showInputMessage="1" showErrorMessage="1" errorTitle="Exception" sqref="A64"/>
    <dataValidation allowBlank="1" showInputMessage="1" showErrorMessage="1" errorTitle="Exception" sqref="B12"/>
    <dataValidation allowBlank="1" showInputMessage="1" showErrorMessage="1" errorTitle="Exception" sqref="C12"/>
    <dataValidation allowBlank="1" showInputMessage="1" showErrorMessage="1" errorTitle="Exception" sqref="D12"/>
    <dataValidation allowBlank="1" showInputMessage="1" showErrorMessage="1" errorTitle="Exception" sqref="E12"/>
    <dataValidation allowBlank="1" showInputMessage="1" showErrorMessage="1" errorTitle="Exception" sqref="G12"/>
    <dataValidation allowBlank="1" showInputMessage="1" showErrorMessage="1" errorTitle="Exception" sqref="H12"/>
    <dataValidation allowBlank="1" showInputMessage="1" showErrorMessage="1" errorTitle="Exception" sqref="I12"/>
    <dataValidation allowBlank="1" showInputMessage="1" showErrorMessage="1" errorTitle="Exception" sqref="J12"/>
    <dataValidation allowBlank="1" showInputMessage="1" showErrorMessage="1" errorTitle="Exception" sqref="B13"/>
    <dataValidation allowBlank="1" showInputMessage="1" showErrorMessage="1" errorTitle="Exception" sqref="C13"/>
    <dataValidation allowBlank="1" showInputMessage="1" showErrorMessage="1" errorTitle="Exception" sqref="D13"/>
    <dataValidation allowBlank="1" showInputMessage="1" showErrorMessage="1" errorTitle="Exception" sqref="E13"/>
    <dataValidation allowBlank="1" showInputMessage="1" showErrorMessage="1" errorTitle="Exception" sqref="G13"/>
    <dataValidation allowBlank="1" showInputMessage="1" showErrorMessage="1" errorTitle="Exception" sqref="H13"/>
    <dataValidation allowBlank="1" showInputMessage="1" showErrorMessage="1" errorTitle="Exception" sqref="I13"/>
    <dataValidation allowBlank="1" showInputMessage="1" showErrorMessage="1" errorTitle="Exception" sqref="J13"/>
    <dataValidation allowBlank="1" showInputMessage="1" showErrorMessage="1" errorTitle="Exception" sqref="B14"/>
    <dataValidation allowBlank="1" showInputMessage="1" showErrorMessage="1" errorTitle="Exception" sqref="C14"/>
    <dataValidation allowBlank="1" showInputMessage="1" showErrorMessage="1" errorTitle="Exception" sqref="D14"/>
    <dataValidation allowBlank="1" showInputMessage="1" showErrorMessage="1" errorTitle="Exception" sqref="E14"/>
    <dataValidation allowBlank="1" showInputMessage="1" showErrorMessage="1" errorTitle="Exception" sqref="G14"/>
    <dataValidation allowBlank="1" showInputMessage="1" showErrorMessage="1" errorTitle="Exception" sqref="H14"/>
    <dataValidation allowBlank="1" showInputMessage="1" showErrorMessage="1" errorTitle="Exception" sqref="I14"/>
    <dataValidation allowBlank="1" showInputMessage="1" showErrorMessage="1" errorTitle="Exception" sqref="J14"/>
    <dataValidation allowBlank="1" showInputMessage="1" showErrorMessage="1" errorTitle="Exception" sqref="B15"/>
    <dataValidation allowBlank="1" showInputMessage="1" showErrorMessage="1" errorTitle="Exception" sqref="C15"/>
    <dataValidation allowBlank="1" showInputMessage="1" showErrorMessage="1" errorTitle="Exception" sqref="D15"/>
    <dataValidation allowBlank="1" showInputMessage="1" showErrorMessage="1" errorTitle="Exception" sqref="E15"/>
    <dataValidation allowBlank="1" showInputMessage="1" showErrorMessage="1" errorTitle="Exception" sqref="G15"/>
    <dataValidation allowBlank="1" showInputMessage="1" showErrorMessage="1" errorTitle="Exception" sqref="H15"/>
    <dataValidation allowBlank="1" showInputMessage="1" showErrorMessage="1" errorTitle="Exception" sqref="I15"/>
    <dataValidation allowBlank="1" showInputMessage="1" showErrorMessage="1" errorTitle="Exception" sqref="J15"/>
    <dataValidation allowBlank="1" showInputMessage="1" showErrorMessage="1" errorTitle="Exception" sqref="B16"/>
    <dataValidation allowBlank="1" showInputMessage="1" showErrorMessage="1" errorTitle="Exception" sqref="C16"/>
    <dataValidation allowBlank="1" showInputMessage="1" showErrorMessage="1" errorTitle="Exception" sqref="D16"/>
    <dataValidation allowBlank="1" showInputMessage="1" showErrorMessage="1" errorTitle="Exception" sqref="E16"/>
    <dataValidation allowBlank="1" showInputMessage="1" showErrorMessage="1" errorTitle="Exception" sqref="G16"/>
    <dataValidation allowBlank="1" showInputMessage="1" showErrorMessage="1" errorTitle="Exception" sqref="H16"/>
    <dataValidation allowBlank="1" showInputMessage="1" showErrorMessage="1" errorTitle="Exception" sqref="I16"/>
    <dataValidation allowBlank="1" showInputMessage="1" showErrorMessage="1" errorTitle="Exception" sqref="J16"/>
    <dataValidation allowBlank="1" showInputMessage="1" showErrorMessage="1" errorTitle="Exception" sqref="B17"/>
    <dataValidation allowBlank="1" showInputMessage="1" showErrorMessage="1" errorTitle="Exception" sqref="C17"/>
    <dataValidation allowBlank="1" showInputMessage="1" showErrorMessage="1" errorTitle="Exception" sqref="D17"/>
    <dataValidation allowBlank="1" showInputMessage="1" showErrorMessage="1" errorTitle="Exception" sqref="E17"/>
    <dataValidation allowBlank="1" showInputMessage="1" showErrorMessage="1" errorTitle="Exception" sqref="G17"/>
    <dataValidation allowBlank="1" showInputMessage="1" showErrorMessage="1" errorTitle="Exception" sqref="H17"/>
    <dataValidation allowBlank="1" showInputMessage="1" showErrorMessage="1" errorTitle="Exception" sqref="I17"/>
    <dataValidation allowBlank="1" showInputMessage="1" showErrorMessage="1" errorTitle="Exception" sqref="J17"/>
    <dataValidation allowBlank="1" showInputMessage="1" showErrorMessage="1" errorTitle="Exception" sqref="B18"/>
    <dataValidation allowBlank="1" showInputMessage="1" showErrorMessage="1" errorTitle="Exception" sqref="C18"/>
    <dataValidation allowBlank="1" showInputMessage="1" showErrorMessage="1" errorTitle="Exception" sqref="D18"/>
    <dataValidation allowBlank="1" showInputMessage="1" showErrorMessage="1" errorTitle="Exception" sqref="E18"/>
    <dataValidation allowBlank="1" showInputMessage="1" showErrorMessage="1" errorTitle="Exception" sqref="G18"/>
    <dataValidation allowBlank="1" showInputMessage="1" showErrorMessage="1" errorTitle="Exception" sqref="H18"/>
    <dataValidation allowBlank="1" showInputMessage="1" showErrorMessage="1" errorTitle="Exception" sqref="I18"/>
    <dataValidation allowBlank="1" showInputMessage="1" showErrorMessage="1" errorTitle="Exception" sqref="J18"/>
    <dataValidation allowBlank="1" showInputMessage="1" showErrorMessage="1" errorTitle="Exception" sqref="B19"/>
    <dataValidation allowBlank="1" showInputMessage="1" showErrorMessage="1" errorTitle="Exception" sqref="C19"/>
    <dataValidation allowBlank="1" showInputMessage="1" showErrorMessage="1" errorTitle="Exception" sqref="D19"/>
    <dataValidation allowBlank="1" showInputMessage="1" showErrorMessage="1" errorTitle="Exception" sqref="E19"/>
    <dataValidation allowBlank="1" showInputMessage="1" showErrorMessage="1" errorTitle="Exception" sqref="G19"/>
    <dataValidation allowBlank="1" showInputMessage="1" showErrorMessage="1" errorTitle="Exception" sqref="H19"/>
    <dataValidation allowBlank="1" showInputMessage="1" showErrorMessage="1" errorTitle="Exception" sqref="I19"/>
    <dataValidation allowBlank="1" showInputMessage="1" showErrorMessage="1" errorTitle="Exception" sqref="J19"/>
    <dataValidation allowBlank="1" showInputMessage="1" showErrorMessage="1" errorTitle="Exception" sqref="B20"/>
    <dataValidation allowBlank="1" showInputMessage="1" showErrorMessage="1" errorTitle="Exception" sqref="C20"/>
    <dataValidation allowBlank="1" showInputMessage="1" showErrorMessage="1" errorTitle="Exception" sqref="D20"/>
    <dataValidation allowBlank="1" showInputMessage="1" showErrorMessage="1" errorTitle="Exception" sqref="E20"/>
    <dataValidation allowBlank="1" showInputMessage="1" showErrorMessage="1" errorTitle="Exception" sqref="G20"/>
    <dataValidation allowBlank="1" showInputMessage="1" showErrorMessage="1" errorTitle="Exception" sqref="H20"/>
    <dataValidation allowBlank="1" showInputMessage="1" showErrorMessage="1" errorTitle="Exception" sqref="I20"/>
    <dataValidation allowBlank="1" showInputMessage="1" showErrorMessage="1" errorTitle="Exception" sqref="J20"/>
    <dataValidation allowBlank="1" showInputMessage="1" showErrorMessage="1" errorTitle="Exception" sqref="B21"/>
    <dataValidation allowBlank="1" showInputMessage="1" showErrorMessage="1" errorTitle="Exception" sqref="C21"/>
    <dataValidation allowBlank="1" showInputMessage="1" showErrorMessage="1" errorTitle="Exception" sqref="D21"/>
    <dataValidation allowBlank="1" showInputMessage="1" showErrorMessage="1" errorTitle="Exception" sqref="E21"/>
    <dataValidation allowBlank="1" showInputMessage="1" showErrorMessage="1" errorTitle="Exception" sqref="G21"/>
    <dataValidation allowBlank="1" showInputMessage="1" showErrorMessage="1" errorTitle="Exception" sqref="H21"/>
    <dataValidation allowBlank="1" showInputMessage="1" showErrorMessage="1" errorTitle="Exception" sqref="I21"/>
    <dataValidation allowBlank="1" showInputMessage="1" showErrorMessage="1" errorTitle="Exception" sqref="J21"/>
    <dataValidation allowBlank="1" showInputMessage="1" showErrorMessage="1" errorTitle="Exception" sqref="B22"/>
    <dataValidation allowBlank="1" showInputMessage="1" showErrorMessage="1" errorTitle="Exception" sqref="C22"/>
    <dataValidation allowBlank="1" showInputMessage="1" showErrorMessage="1" errorTitle="Exception" sqref="D22"/>
    <dataValidation allowBlank="1" showInputMessage="1" showErrorMessage="1" errorTitle="Exception" sqref="E22"/>
    <dataValidation allowBlank="1" showInputMessage="1" showErrorMessage="1" errorTitle="Exception" sqref="G22"/>
    <dataValidation allowBlank="1" showInputMessage="1" showErrorMessage="1" errorTitle="Exception" sqref="H22"/>
    <dataValidation allowBlank="1" showInputMessage="1" showErrorMessage="1" errorTitle="Exception" sqref="I22"/>
    <dataValidation allowBlank="1" showInputMessage="1" showErrorMessage="1" errorTitle="Exception" sqref="J22"/>
    <dataValidation allowBlank="1" showInputMessage="1" showErrorMessage="1" errorTitle="Exception" sqref="B23"/>
    <dataValidation allowBlank="1" showInputMessage="1" showErrorMessage="1" errorTitle="Exception" sqref="C23"/>
    <dataValidation allowBlank="1" showInputMessage="1" showErrorMessage="1" errorTitle="Exception" sqref="D23"/>
    <dataValidation allowBlank="1" showInputMessage="1" showErrorMessage="1" errorTitle="Exception" sqref="E23"/>
    <dataValidation allowBlank="1" showInputMessage="1" showErrorMessage="1" errorTitle="Exception" sqref="G23"/>
    <dataValidation allowBlank="1" showInputMessage="1" showErrorMessage="1" errorTitle="Exception" sqref="H23"/>
    <dataValidation allowBlank="1" showInputMessage="1" showErrorMessage="1" errorTitle="Exception" sqref="I23"/>
    <dataValidation allowBlank="1" showInputMessage="1" showErrorMessage="1" errorTitle="Exception" sqref="J23"/>
    <dataValidation allowBlank="1" showInputMessage="1" showErrorMessage="1" errorTitle="Exception" sqref="B24"/>
    <dataValidation allowBlank="1" showInputMessage="1" showErrorMessage="1" errorTitle="Exception" sqref="C24"/>
    <dataValidation allowBlank="1" showInputMessage="1" showErrorMessage="1" errorTitle="Exception" sqref="D24"/>
    <dataValidation allowBlank="1" showInputMessage="1" showErrorMessage="1" errorTitle="Exception" sqref="E24"/>
    <dataValidation allowBlank="1" showInputMessage="1" showErrorMessage="1" errorTitle="Exception" sqref="G24"/>
    <dataValidation allowBlank="1" showInputMessage="1" showErrorMessage="1" errorTitle="Exception" sqref="H24"/>
    <dataValidation allowBlank="1" showInputMessage="1" showErrorMessage="1" errorTitle="Exception" sqref="I24"/>
    <dataValidation allowBlank="1" showInputMessage="1" showErrorMessage="1" errorTitle="Exception" sqref="J24"/>
    <dataValidation allowBlank="1" showInputMessage="1" showErrorMessage="1" errorTitle="Exception" sqref="B25"/>
    <dataValidation allowBlank="1" showInputMessage="1" showErrorMessage="1" errorTitle="Exception" sqref="C25"/>
    <dataValidation allowBlank="1" showInputMessage="1" showErrorMessage="1" errorTitle="Exception" sqref="D25"/>
    <dataValidation allowBlank="1" showInputMessage="1" showErrorMessage="1" errorTitle="Exception" sqref="E25"/>
    <dataValidation allowBlank="1" showInputMessage="1" showErrorMessage="1" errorTitle="Exception" sqref="G25"/>
    <dataValidation allowBlank="1" showInputMessage="1" showErrorMessage="1" errorTitle="Exception" sqref="H25"/>
    <dataValidation allowBlank="1" showInputMessage="1" showErrorMessage="1" errorTitle="Exception" sqref="I25"/>
    <dataValidation allowBlank="1" showInputMessage="1" showErrorMessage="1" errorTitle="Exception" sqref="J25"/>
    <dataValidation allowBlank="1" showInputMessage="1" showErrorMessage="1" errorTitle="Exception" sqref="B26"/>
    <dataValidation allowBlank="1" showInputMessage="1" showErrorMessage="1" errorTitle="Exception" sqref="C26"/>
    <dataValidation allowBlank="1" showInputMessage="1" showErrorMessage="1" errorTitle="Exception" sqref="D26"/>
    <dataValidation allowBlank="1" showInputMessage="1" showErrorMessage="1" errorTitle="Exception" sqref="E26"/>
    <dataValidation allowBlank="1" showInputMessage="1" showErrorMessage="1" errorTitle="Exception" sqref="G26"/>
    <dataValidation allowBlank="1" showInputMessage="1" showErrorMessage="1" errorTitle="Exception" sqref="H26"/>
    <dataValidation allowBlank="1" showInputMessage="1" showErrorMessage="1" errorTitle="Exception" sqref="I26"/>
    <dataValidation allowBlank="1" showInputMessage="1" showErrorMessage="1" errorTitle="Exception" sqref="J26"/>
    <dataValidation allowBlank="1" showInputMessage="1" showErrorMessage="1" errorTitle="Exception" sqref="B27"/>
    <dataValidation allowBlank="1" showInputMessage="1" showErrorMessage="1" errorTitle="Exception" sqref="C27"/>
    <dataValidation allowBlank="1" showInputMessage="1" showErrorMessage="1" errorTitle="Exception" sqref="D27"/>
    <dataValidation allowBlank="1" showInputMessage="1" showErrorMessage="1" errorTitle="Exception" sqref="E27"/>
    <dataValidation allowBlank="1" showInputMessage="1" showErrorMessage="1" errorTitle="Exception" sqref="G27"/>
    <dataValidation allowBlank="1" showInputMessage="1" showErrorMessage="1" errorTitle="Exception" sqref="H27"/>
    <dataValidation allowBlank="1" showInputMessage="1" showErrorMessage="1" errorTitle="Exception" sqref="I27"/>
    <dataValidation allowBlank="1" showInputMessage="1" showErrorMessage="1" errorTitle="Exception" sqref="J27"/>
    <dataValidation allowBlank="1" showInputMessage="1" showErrorMessage="1" errorTitle="Exception" sqref="B28"/>
    <dataValidation allowBlank="1" showInputMessage="1" showErrorMessage="1" errorTitle="Exception" sqref="C28"/>
    <dataValidation allowBlank="1" showInputMessage="1" showErrorMessage="1" errorTitle="Exception" sqref="D28"/>
    <dataValidation allowBlank="1" showInputMessage="1" showErrorMessage="1" errorTitle="Exception" sqref="E28"/>
    <dataValidation allowBlank="1" showInputMessage="1" showErrorMessage="1" errorTitle="Exception" sqref="G28"/>
    <dataValidation allowBlank="1" showInputMessage="1" showErrorMessage="1" errorTitle="Exception" sqref="H28"/>
    <dataValidation allowBlank="1" showInputMessage="1" showErrorMessage="1" errorTitle="Exception" sqref="I28"/>
    <dataValidation allowBlank="1" showInputMessage="1" showErrorMessage="1" errorTitle="Exception" sqref="J28"/>
    <dataValidation allowBlank="1" showInputMessage="1" showErrorMessage="1" errorTitle="Exception" sqref="B29"/>
    <dataValidation allowBlank="1" showInputMessage="1" showErrorMessage="1" errorTitle="Exception" sqref="C29"/>
    <dataValidation allowBlank="1" showInputMessage="1" showErrorMessage="1" errorTitle="Exception" sqref="D29"/>
    <dataValidation allowBlank="1" showInputMessage="1" showErrorMessage="1" errorTitle="Exception" sqref="E29"/>
    <dataValidation allowBlank="1" showInputMessage="1" showErrorMessage="1" errorTitle="Exception" sqref="G29"/>
    <dataValidation allowBlank="1" showInputMessage="1" showErrorMessage="1" errorTitle="Exception" sqref="H29"/>
    <dataValidation allowBlank="1" showInputMessage="1" showErrorMessage="1" errorTitle="Exception" sqref="I29"/>
    <dataValidation allowBlank="1" showInputMessage="1" showErrorMessage="1" errorTitle="Exception" sqref="J29"/>
    <dataValidation allowBlank="1" showInputMessage="1" showErrorMessage="1" errorTitle="Exception" sqref="B30"/>
    <dataValidation allowBlank="1" showInputMessage="1" showErrorMessage="1" errorTitle="Exception" sqref="C30"/>
    <dataValidation allowBlank="1" showInputMessage="1" showErrorMessage="1" errorTitle="Exception" sqref="D30"/>
    <dataValidation allowBlank="1" showInputMessage="1" showErrorMessage="1" errorTitle="Exception" sqref="E30"/>
    <dataValidation allowBlank="1" showInputMessage="1" showErrorMessage="1" errorTitle="Exception" sqref="G30"/>
    <dataValidation allowBlank="1" showInputMessage="1" showErrorMessage="1" errorTitle="Exception" sqref="H30"/>
    <dataValidation allowBlank="1" showInputMessage="1" showErrorMessage="1" errorTitle="Exception" sqref="I30"/>
    <dataValidation allowBlank="1" showInputMessage="1" showErrorMessage="1" errorTitle="Exception" sqref="J30"/>
    <dataValidation allowBlank="1" showInputMessage="1" showErrorMessage="1" errorTitle="Exception" sqref="B31"/>
    <dataValidation allowBlank="1" showInputMessage="1" showErrorMessage="1" errorTitle="Exception" sqref="C31"/>
    <dataValidation allowBlank="1" showInputMessage="1" showErrorMessage="1" errorTitle="Exception" sqref="D31"/>
    <dataValidation allowBlank="1" showInputMessage="1" showErrorMessage="1" errorTitle="Exception" sqref="E31"/>
    <dataValidation allowBlank="1" showInputMessage="1" showErrorMessage="1" errorTitle="Exception" sqref="G31"/>
    <dataValidation allowBlank="1" showInputMessage="1" showErrorMessage="1" errorTitle="Exception" sqref="H31"/>
    <dataValidation allowBlank="1" showInputMessage="1" showErrorMessage="1" errorTitle="Exception" sqref="I31"/>
    <dataValidation allowBlank="1" showInputMessage="1" showErrorMessage="1" errorTitle="Exception" sqref="J31"/>
    <dataValidation allowBlank="1" showInputMessage="1" showErrorMessage="1" errorTitle="Exception" sqref="B32"/>
    <dataValidation allowBlank="1" showInputMessage="1" showErrorMessage="1" errorTitle="Exception" sqref="C32"/>
    <dataValidation allowBlank="1" showInputMessage="1" showErrorMessage="1" errorTitle="Exception" sqref="D32"/>
    <dataValidation allowBlank="1" showInputMessage="1" showErrorMessage="1" errorTitle="Exception" sqref="E32"/>
    <dataValidation allowBlank="1" showInputMessage="1" showErrorMessage="1" errorTitle="Exception" sqref="G32"/>
    <dataValidation allowBlank="1" showInputMessage="1" showErrorMessage="1" errorTitle="Exception" sqref="H32"/>
    <dataValidation allowBlank="1" showInputMessage="1" showErrorMessage="1" errorTitle="Exception" sqref="I32"/>
    <dataValidation allowBlank="1" showInputMessage="1" showErrorMessage="1" errorTitle="Exception" sqref="J32"/>
    <dataValidation allowBlank="1" showInputMessage="1" showErrorMessage="1" errorTitle="Exception" sqref="B33"/>
    <dataValidation allowBlank="1" showInputMessage="1" showErrorMessage="1" errorTitle="Exception" sqref="C33"/>
    <dataValidation allowBlank="1" showInputMessage="1" showErrorMessage="1" errorTitle="Exception" sqref="D33"/>
    <dataValidation allowBlank="1" showInputMessage="1" showErrorMessage="1" errorTitle="Exception" sqref="E33"/>
    <dataValidation allowBlank="1" showInputMessage="1" showErrorMessage="1" errorTitle="Exception" sqref="G33"/>
    <dataValidation allowBlank="1" showInputMessage="1" showErrorMessage="1" errorTitle="Exception" sqref="H33"/>
    <dataValidation allowBlank="1" showInputMessage="1" showErrorMessage="1" errorTitle="Exception" sqref="I33"/>
    <dataValidation allowBlank="1" showInputMessage="1" showErrorMessage="1" errorTitle="Exception" sqref="J33"/>
    <dataValidation allowBlank="1" showInputMessage="1" showErrorMessage="1" errorTitle="Exception" sqref="B43"/>
    <dataValidation allowBlank="1" showInputMessage="1" showErrorMessage="1" errorTitle="Exception" sqref="C43"/>
    <dataValidation allowBlank="1" showInputMessage="1" showErrorMessage="1" errorTitle="Exception" sqref="D43"/>
    <dataValidation allowBlank="1" showInputMessage="1" showErrorMessage="1" errorTitle="Exception" sqref="E43"/>
    <dataValidation allowBlank="1" showInputMessage="1" showErrorMessage="1" errorTitle="Exception" sqref="G43"/>
    <dataValidation allowBlank="1" showInputMessage="1" showErrorMessage="1" errorTitle="Exception" sqref="H43"/>
    <dataValidation allowBlank="1" showInputMessage="1" showErrorMessage="1" errorTitle="Exception" sqref="I43"/>
    <dataValidation allowBlank="1" showInputMessage="1" showErrorMessage="1" errorTitle="Exception" sqref="J43"/>
    <dataValidation allowBlank="1" showInputMessage="1" showErrorMessage="1" errorTitle="Exception" sqref="B44"/>
    <dataValidation allowBlank="1" showInputMessage="1" showErrorMessage="1" errorTitle="Exception" sqref="C44"/>
    <dataValidation allowBlank="1" showInputMessage="1" showErrorMessage="1" errorTitle="Exception" sqref="D44"/>
    <dataValidation allowBlank="1" showInputMessage="1" showErrorMessage="1" errorTitle="Exception" sqref="E44"/>
    <dataValidation allowBlank="1" showInputMessage="1" showErrorMessage="1" errorTitle="Exception" sqref="G44"/>
    <dataValidation allowBlank="1" showInputMessage="1" showErrorMessage="1" errorTitle="Exception" sqref="H44"/>
    <dataValidation allowBlank="1" showInputMessage="1" showErrorMessage="1" errorTitle="Exception" sqref="I44"/>
    <dataValidation allowBlank="1" showInputMessage="1" showErrorMessage="1" errorTitle="Exception" sqref="J44"/>
    <dataValidation allowBlank="1" showInputMessage="1" showErrorMessage="1" errorTitle="Exception" sqref="B45"/>
    <dataValidation allowBlank="1" showInputMessage="1" showErrorMessage="1" errorTitle="Exception" sqref="C45"/>
    <dataValidation allowBlank="1" showInputMessage="1" showErrorMessage="1" errorTitle="Exception" sqref="D45"/>
    <dataValidation allowBlank="1" showInputMessage="1" showErrorMessage="1" errorTitle="Exception" sqref="E45"/>
    <dataValidation allowBlank="1" showInputMessage="1" showErrorMessage="1" errorTitle="Exception" sqref="G45"/>
    <dataValidation allowBlank="1" showInputMessage="1" showErrorMessage="1" errorTitle="Exception" sqref="H45"/>
    <dataValidation allowBlank="1" showInputMessage="1" showErrorMessage="1" errorTitle="Exception" sqref="I45"/>
    <dataValidation allowBlank="1" showInputMessage="1" showErrorMessage="1" errorTitle="Exception" sqref="J45"/>
    <dataValidation allowBlank="1" showInputMessage="1" showErrorMessage="1" errorTitle="Exception" sqref="B46"/>
    <dataValidation allowBlank="1" showInputMessage="1" showErrorMessage="1" errorTitle="Exception" sqref="C46"/>
    <dataValidation allowBlank="1" showInputMessage="1" showErrorMessage="1" errorTitle="Exception" sqref="D46"/>
    <dataValidation allowBlank="1" showInputMessage="1" showErrorMessage="1" errorTitle="Exception" sqref="E46"/>
    <dataValidation allowBlank="1" showInputMessage="1" showErrorMessage="1" errorTitle="Exception" sqref="G46"/>
    <dataValidation allowBlank="1" showInputMessage="1" showErrorMessage="1" errorTitle="Exception" sqref="H46"/>
    <dataValidation allowBlank="1" showInputMessage="1" showErrorMessage="1" errorTitle="Exception" sqref="I46"/>
    <dataValidation allowBlank="1" showInputMessage="1" showErrorMessage="1" errorTitle="Exception" sqref="J46"/>
    <dataValidation allowBlank="1" showInputMessage="1" showErrorMessage="1" errorTitle="Exception" sqref="B47"/>
    <dataValidation allowBlank="1" showInputMessage="1" showErrorMessage="1" errorTitle="Exception" sqref="C47"/>
    <dataValidation allowBlank="1" showInputMessage="1" showErrorMessage="1" errorTitle="Exception" sqref="D47"/>
    <dataValidation allowBlank="1" showInputMessage="1" showErrorMessage="1" errorTitle="Exception" sqref="E47"/>
    <dataValidation allowBlank="1" showInputMessage="1" showErrorMessage="1" errorTitle="Exception" sqref="G47"/>
    <dataValidation allowBlank="1" showInputMessage="1" showErrorMessage="1" errorTitle="Exception" sqref="H47"/>
    <dataValidation allowBlank="1" showInputMessage="1" showErrorMessage="1" errorTitle="Exception" sqref="I47"/>
    <dataValidation allowBlank="1" showInputMessage="1" showErrorMessage="1" errorTitle="Exception" sqref="J47"/>
    <dataValidation allowBlank="1" showInputMessage="1" showErrorMessage="1" errorTitle="Exception" sqref="B48"/>
    <dataValidation allowBlank="1" showInputMessage="1" showErrorMessage="1" errorTitle="Exception" sqref="C48"/>
    <dataValidation allowBlank="1" showInputMessage="1" showErrorMessage="1" errorTitle="Exception" sqref="D48"/>
    <dataValidation allowBlank="1" showInputMessage="1" showErrorMessage="1" errorTitle="Exception" sqref="E48"/>
    <dataValidation allowBlank="1" showInputMessage="1" showErrorMessage="1" errorTitle="Exception" sqref="G48"/>
    <dataValidation allowBlank="1" showInputMessage="1" showErrorMessage="1" errorTitle="Exception" sqref="H48"/>
    <dataValidation allowBlank="1" showInputMessage="1" showErrorMessage="1" errorTitle="Exception" sqref="I48"/>
    <dataValidation allowBlank="1" showInputMessage="1" showErrorMessage="1" errorTitle="Exception" sqref="J48"/>
    <dataValidation allowBlank="1" showInputMessage="1" showErrorMessage="1" errorTitle="Exception" sqref="B49"/>
    <dataValidation allowBlank="1" showInputMessage="1" showErrorMessage="1" errorTitle="Exception" sqref="C49"/>
    <dataValidation allowBlank="1" showInputMessage="1" showErrorMessage="1" errorTitle="Exception" sqref="D49"/>
    <dataValidation allowBlank="1" showInputMessage="1" showErrorMessage="1" errorTitle="Exception" sqref="E49"/>
    <dataValidation allowBlank="1" showInputMessage="1" showErrorMessage="1" errorTitle="Exception" sqref="G49"/>
    <dataValidation allowBlank="1" showInputMessage="1" showErrorMessage="1" errorTitle="Exception" sqref="H49"/>
    <dataValidation allowBlank="1" showInputMessage="1" showErrorMessage="1" errorTitle="Exception" sqref="I49"/>
    <dataValidation allowBlank="1" showInputMessage="1" showErrorMessage="1" errorTitle="Exception" sqref="J49"/>
    <dataValidation allowBlank="1" showInputMessage="1" showErrorMessage="1" errorTitle="Exception" sqref="B50"/>
    <dataValidation allowBlank="1" showInputMessage="1" showErrorMessage="1" errorTitle="Exception" sqref="C50"/>
    <dataValidation allowBlank="1" showInputMessage="1" showErrorMessage="1" errorTitle="Exception" sqref="D50"/>
    <dataValidation allowBlank="1" showInputMessage="1" showErrorMessage="1" errorTitle="Exception" sqref="E50"/>
    <dataValidation allowBlank="1" showInputMessage="1" showErrorMessage="1" errorTitle="Exception" sqref="G50"/>
    <dataValidation allowBlank="1" showInputMessage="1" showErrorMessage="1" errorTitle="Exception" sqref="H50"/>
    <dataValidation allowBlank="1" showInputMessage="1" showErrorMessage="1" errorTitle="Exception" sqref="I50"/>
    <dataValidation allowBlank="1" showInputMessage="1" showErrorMessage="1" errorTitle="Exception" sqref="J50"/>
    <dataValidation allowBlank="1" showInputMessage="1" showErrorMessage="1" errorTitle="Exception" sqref="B51"/>
    <dataValidation allowBlank="1" showInputMessage="1" showErrorMessage="1" errorTitle="Exception" sqref="C51"/>
    <dataValidation allowBlank="1" showInputMessage="1" showErrorMessage="1" errorTitle="Exception" sqref="D51"/>
    <dataValidation allowBlank="1" showInputMessage="1" showErrorMessage="1" errorTitle="Exception" sqref="E51"/>
    <dataValidation allowBlank="1" showInputMessage="1" showErrorMessage="1" errorTitle="Exception" sqref="G51"/>
    <dataValidation allowBlank="1" showInputMessage="1" showErrorMessage="1" errorTitle="Exception" sqref="H51"/>
    <dataValidation allowBlank="1" showInputMessage="1" showErrorMessage="1" errorTitle="Exception" sqref="I51"/>
    <dataValidation allowBlank="1" showInputMessage="1" showErrorMessage="1" errorTitle="Exception" sqref="J51"/>
    <dataValidation allowBlank="1" showInputMessage="1" showErrorMessage="1" errorTitle="Exception" sqref="B52"/>
    <dataValidation allowBlank="1" showInputMessage="1" showErrorMessage="1" errorTitle="Exception" sqref="C52"/>
    <dataValidation allowBlank="1" showInputMessage="1" showErrorMessage="1" errorTitle="Exception" sqref="D52"/>
    <dataValidation allowBlank="1" showInputMessage="1" showErrorMessage="1" errorTitle="Exception" sqref="E52"/>
    <dataValidation allowBlank="1" showInputMessage="1" showErrorMessage="1" errorTitle="Exception" sqref="G52"/>
    <dataValidation allowBlank="1" showInputMessage="1" showErrorMessage="1" errorTitle="Exception" sqref="H52"/>
    <dataValidation allowBlank="1" showInputMessage="1" showErrorMessage="1" errorTitle="Exception" sqref="I52"/>
    <dataValidation allowBlank="1" showInputMessage="1" showErrorMessage="1" errorTitle="Exception" sqref="J52"/>
    <dataValidation allowBlank="1" showInputMessage="1" showErrorMessage="1" errorTitle="Exception" sqref="B53"/>
    <dataValidation allowBlank="1" showInputMessage="1" showErrorMessage="1" errorTitle="Exception" sqref="C53"/>
    <dataValidation allowBlank="1" showInputMessage="1" showErrorMessage="1" errorTitle="Exception" sqref="D53"/>
    <dataValidation allowBlank="1" showInputMessage="1" showErrorMessage="1" errorTitle="Exception" sqref="E53"/>
    <dataValidation allowBlank="1" showInputMessage="1" showErrorMessage="1" errorTitle="Exception" sqref="G53"/>
    <dataValidation allowBlank="1" showInputMessage="1" showErrorMessage="1" errorTitle="Exception" sqref="H53"/>
    <dataValidation allowBlank="1" showInputMessage="1" showErrorMessage="1" errorTitle="Exception" sqref="I53"/>
    <dataValidation allowBlank="1" showInputMessage="1" showErrorMessage="1" errorTitle="Exception" sqref="J53"/>
    <dataValidation allowBlank="1" showInputMessage="1" showErrorMessage="1" errorTitle="Exception" sqref="B54"/>
    <dataValidation allowBlank="1" showInputMessage="1" showErrorMessage="1" errorTitle="Exception" sqref="C54"/>
    <dataValidation allowBlank="1" showInputMessage="1" showErrorMessage="1" errorTitle="Exception" sqref="D54"/>
    <dataValidation allowBlank="1" showInputMessage="1" showErrorMessage="1" errorTitle="Exception" sqref="E54"/>
    <dataValidation allowBlank="1" showInputMessage="1" showErrorMessage="1" errorTitle="Exception" sqref="G54"/>
    <dataValidation allowBlank="1" showInputMessage="1" showErrorMessage="1" errorTitle="Exception" sqref="H54"/>
    <dataValidation allowBlank="1" showInputMessage="1" showErrorMessage="1" errorTitle="Exception" sqref="I54"/>
    <dataValidation allowBlank="1" showInputMessage="1" showErrorMessage="1" errorTitle="Exception" sqref="J54"/>
    <dataValidation allowBlank="1" showInputMessage="1" showErrorMessage="1" errorTitle="Exception" sqref="B55"/>
    <dataValidation allowBlank="1" showInputMessage="1" showErrorMessage="1" errorTitle="Exception" sqref="C55"/>
    <dataValidation allowBlank="1" showInputMessage="1" showErrorMessage="1" errorTitle="Exception" sqref="D55"/>
    <dataValidation allowBlank="1" showInputMessage="1" showErrorMessage="1" errorTitle="Exception" sqref="E55"/>
    <dataValidation allowBlank="1" showInputMessage="1" showErrorMessage="1" errorTitle="Exception" sqref="G55"/>
    <dataValidation allowBlank="1" showInputMessage="1" showErrorMessage="1" errorTitle="Exception" sqref="H55"/>
    <dataValidation allowBlank="1" showInputMessage="1" showErrorMessage="1" errorTitle="Exception" sqref="I55"/>
    <dataValidation allowBlank="1" showInputMessage="1" showErrorMessage="1" errorTitle="Exception" sqref="J55"/>
    <dataValidation allowBlank="1" showInputMessage="1" showErrorMessage="1" errorTitle="Exception" sqref="B56"/>
    <dataValidation allowBlank="1" showInputMessage="1" showErrorMessage="1" errorTitle="Exception" sqref="C56"/>
    <dataValidation allowBlank="1" showInputMessage="1" showErrorMessage="1" errorTitle="Exception" sqref="D56"/>
    <dataValidation allowBlank="1" showInputMessage="1" showErrorMessage="1" errorTitle="Exception" sqref="E56"/>
    <dataValidation allowBlank="1" showInputMessage="1" showErrorMessage="1" errorTitle="Exception" sqref="G56"/>
    <dataValidation allowBlank="1" showInputMessage="1" showErrorMessage="1" errorTitle="Exception" sqref="H56"/>
    <dataValidation allowBlank="1" showInputMessage="1" showErrorMessage="1" errorTitle="Exception" sqref="I56"/>
    <dataValidation allowBlank="1" showInputMessage="1" showErrorMessage="1" errorTitle="Exception" sqref="J56"/>
    <dataValidation allowBlank="1" showInputMessage="1" showErrorMessage="1" errorTitle="Exception" sqref="B57"/>
    <dataValidation allowBlank="1" showInputMessage="1" showErrorMessage="1" errorTitle="Exception" sqref="C57"/>
    <dataValidation allowBlank="1" showInputMessage="1" showErrorMessage="1" errorTitle="Exception" sqref="D57"/>
    <dataValidation allowBlank="1" showInputMessage="1" showErrorMessage="1" errorTitle="Exception" sqref="E57"/>
    <dataValidation allowBlank="1" showInputMessage="1" showErrorMessage="1" errorTitle="Exception" sqref="G57"/>
    <dataValidation allowBlank="1" showInputMessage="1" showErrorMessage="1" errorTitle="Exception" sqref="H57"/>
    <dataValidation allowBlank="1" showInputMessage="1" showErrorMessage="1" errorTitle="Exception" sqref="I57"/>
    <dataValidation allowBlank="1" showInputMessage="1" showErrorMessage="1" errorTitle="Exception" sqref="J57"/>
    <dataValidation allowBlank="1" showInputMessage="1" showErrorMessage="1" errorTitle="Exception" sqref="B58"/>
    <dataValidation allowBlank="1" showInputMessage="1" showErrorMessage="1" errorTitle="Exception" sqref="C58"/>
    <dataValidation allowBlank="1" showInputMessage="1" showErrorMessage="1" errorTitle="Exception" sqref="D58"/>
    <dataValidation allowBlank="1" showInputMessage="1" showErrorMessage="1" errorTitle="Exception" sqref="E58"/>
    <dataValidation allowBlank="1" showInputMessage="1" showErrorMessage="1" errorTitle="Exception" sqref="G58"/>
    <dataValidation allowBlank="1" showInputMessage="1" showErrorMessage="1" errorTitle="Exception" sqref="H58"/>
    <dataValidation allowBlank="1" showInputMessage="1" showErrorMessage="1" errorTitle="Exception" sqref="I58"/>
    <dataValidation allowBlank="1" showInputMessage="1" showErrorMessage="1" errorTitle="Exception" sqref="J58"/>
    <dataValidation allowBlank="1" showInputMessage="1" showErrorMessage="1" errorTitle="Exception" sqref="B59"/>
    <dataValidation allowBlank="1" showInputMessage="1" showErrorMessage="1" errorTitle="Exception" sqref="C59"/>
    <dataValidation allowBlank="1" showInputMessage="1" showErrorMessage="1" errorTitle="Exception" sqref="D59"/>
    <dataValidation allowBlank="1" showInputMessage="1" showErrorMessage="1" errorTitle="Exception" sqref="E59"/>
    <dataValidation allowBlank="1" showInputMessage="1" showErrorMessage="1" errorTitle="Exception" sqref="G59"/>
    <dataValidation allowBlank="1" showInputMessage="1" showErrorMessage="1" errorTitle="Exception" sqref="H59"/>
    <dataValidation allowBlank="1" showInputMessage="1" showErrorMessage="1" errorTitle="Exception" sqref="I59"/>
    <dataValidation allowBlank="1" showInputMessage="1" showErrorMessage="1" errorTitle="Exception" sqref="J59"/>
    <dataValidation allowBlank="1" showInputMessage="1" showErrorMessage="1" errorTitle="Exception" sqref="B60"/>
    <dataValidation allowBlank="1" showInputMessage="1" showErrorMessage="1" errorTitle="Exception" sqref="C60"/>
    <dataValidation allowBlank="1" showInputMessage="1" showErrorMessage="1" errorTitle="Exception" sqref="D60"/>
    <dataValidation allowBlank="1" showInputMessage="1" showErrorMessage="1" errorTitle="Exception" sqref="E60"/>
    <dataValidation allowBlank="1" showInputMessage="1" showErrorMessage="1" errorTitle="Exception" sqref="G60"/>
    <dataValidation allowBlank="1" showInputMessage="1" showErrorMessage="1" errorTitle="Exception" sqref="H60"/>
    <dataValidation allowBlank="1" showInputMessage="1" showErrorMessage="1" errorTitle="Exception" sqref="I60"/>
    <dataValidation allowBlank="1" showInputMessage="1" showErrorMessage="1" errorTitle="Exception" sqref="J60"/>
    <dataValidation allowBlank="1" showInputMessage="1" showErrorMessage="1" errorTitle="Exception" sqref="B61"/>
    <dataValidation allowBlank="1" showInputMessage="1" showErrorMessage="1" errorTitle="Exception" sqref="C61"/>
    <dataValidation allowBlank="1" showInputMessage="1" showErrorMessage="1" errorTitle="Exception" sqref="D61"/>
    <dataValidation allowBlank="1" showInputMessage="1" showErrorMessage="1" errorTitle="Exception" sqref="E61"/>
    <dataValidation allowBlank="1" showInputMessage="1" showErrorMessage="1" errorTitle="Exception" sqref="G61"/>
    <dataValidation allowBlank="1" showInputMessage="1" showErrorMessage="1" errorTitle="Exception" sqref="H61"/>
    <dataValidation allowBlank="1" showInputMessage="1" showErrorMessage="1" errorTitle="Exception" sqref="I61"/>
    <dataValidation allowBlank="1" showInputMessage="1" showErrorMessage="1" errorTitle="Exception" sqref="J61"/>
    <dataValidation allowBlank="1" showInputMessage="1" showErrorMessage="1" errorTitle="Exception" sqref="B62"/>
    <dataValidation allowBlank="1" showInputMessage="1" showErrorMessage="1" errorTitle="Exception" sqref="C62"/>
    <dataValidation allowBlank="1" showInputMessage="1" showErrorMessage="1" errorTitle="Exception" sqref="D62"/>
    <dataValidation allowBlank="1" showInputMessage="1" showErrorMessage="1" errorTitle="Exception" sqref="E62"/>
    <dataValidation allowBlank="1" showInputMessage="1" showErrorMessage="1" errorTitle="Exception" sqref="G62"/>
    <dataValidation allowBlank="1" showInputMessage="1" showErrorMessage="1" errorTitle="Exception" sqref="H62"/>
    <dataValidation allowBlank="1" showInputMessage="1" showErrorMessage="1" errorTitle="Exception" sqref="I62"/>
    <dataValidation allowBlank="1" showInputMessage="1" showErrorMessage="1" errorTitle="Exception" sqref="J62"/>
    <dataValidation allowBlank="1" showInputMessage="1" showErrorMessage="1" errorTitle="Exception" sqref="B63"/>
    <dataValidation allowBlank="1" showInputMessage="1" showErrorMessage="1" errorTitle="Exception" sqref="C63"/>
    <dataValidation allowBlank="1" showInputMessage="1" showErrorMessage="1" errorTitle="Exception" sqref="D63"/>
    <dataValidation allowBlank="1" showInputMessage="1" showErrorMessage="1" errorTitle="Exception" sqref="E63"/>
    <dataValidation allowBlank="1" showInputMessage="1" showErrorMessage="1" errorTitle="Exception" sqref="G63"/>
    <dataValidation allowBlank="1" showInputMessage="1" showErrorMessage="1" errorTitle="Exception" sqref="H63"/>
    <dataValidation allowBlank="1" showInputMessage="1" showErrorMessage="1" errorTitle="Exception" sqref="I63"/>
    <dataValidation allowBlank="1" showInputMessage="1" showErrorMessage="1" errorTitle="Exception" sqref="J63"/>
    <dataValidation allowBlank="1" showInputMessage="1" showErrorMessage="1" errorTitle="Exception" sqref="B64"/>
    <dataValidation allowBlank="1" showInputMessage="1" showErrorMessage="1" errorTitle="Exception" sqref="C64"/>
    <dataValidation allowBlank="1" showInputMessage="1" showErrorMessage="1" errorTitle="Exception" sqref="D64"/>
    <dataValidation allowBlank="1" showInputMessage="1" showErrorMessage="1" errorTitle="Exception" sqref="E64"/>
    <dataValidation allowBlank="1" showInputMessage="1" showErrorMessage="1" errorTitle="Exception" sqref="G64"/>
    <dataValidation allowBlank="1" showInputMessage="1" showErrorMessage="1" errorTitle="Exception" sqref="H64"/>
    <dataValidation allowBlank="1" showInputMessage="1" showErrorMessage="1" errorTitle="Exception" sqref="I64"/>
    <dataValidation allowBlank="1" showInputMessage="1" showErrorMessage="1" errorTitle="Exception" sqref="J64"/>
  </dataValidations>
  <pageMargins left="0.7" right="0.7" top="0.75" bottom="0.75" header="0.3" footer="0.3"/>
  <drawing r:id="rId1"/>
  <legacyDrawing r:id="rId2"/>
  <controls>
    <mc:AlternateContent xmlns:mc="http://schemas.openxmlformats.org/markup-compatibility/2006">
      <mc:Choice Requires="x14">
        <control shapeId="11269" r:id="rId3" name="CELLDATASAFEXL78">
          <controlPr defaultSize="0" disabled="1" autoLine="0" r:id="rId4">
            <anchor moveWithCells="1">
              <from>
                <xdr:col>0</xdr:col>
                <xdr:colOff>0</xdr:colOff>
                <xdr:row>0</xdr:row>
                <xdr:rowOff>0</xdr:rowOff>
              </from>
              <to>
                <xdr:col>104</xdr:col>
                <xdr:colOff>53340</xdr:colOff>
                <xdr:row>694</xdr:row>
                <xdr:rowOff>76200</xdr:rowOff>
              </to>
            </anchor>
          </controlPr>
        </control>
      </mc:Choice>
      <mc:Fallback>
        <control shapeId="11269" r:id="rId3" name="CELLDATASAFEXL78"/>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XLSafe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Juster</dc:creator>
  <cp:lastModifiedBy>Tom</cp:lastModifiedBy>
  <dcterms:created xsi:type="dcterms:W3CDTF">2010-05-23T23:04:13Z</dcterms:created>
  <dcterms:modified xsi:type="dcterms:W3CDTF">2012-04-20T20:23:55Z</dcterms:modified>
</cp:coreProperties>
</file>